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648" tabRatio="924" firstSheet="1" activeTab="3"/>
  </bookViews>
  <sheets>
    <sheet name="Feuil2" sheetId="2" state="hidden" r:id="rId1"/>
    <sheet name="PALMARES 2022" sheetId="25" r:id="rId2"/>
    <sheet name="Messieurs Brut+Net" sheetId="3" r:id="rId3"/>
    <sheet name="Messieurs BRUT" sheetId="20" r:id="rId4"/>
    <sheet name="Messieurs NET" sheetId="22" r:id="rId5"/>
    <sheet name="Dames Brut+ Net" sheetId="5" r:id="rId6"/>
    <sheet name="Dames BRUT" sheetId="24" r:id="rId7"/>
    <sheet name="Dames NET" sheetId="23" r:id="rId8"/>
    <sheet name="Super Vétérans Brut + Net" sheetId="8" r:id="rId9"/>
    <sheet name="Super Vétérans BRUT" sheetId="21" r:id="rId10"/>
    <sheet name="Super Vétérans NET" sheetId="19" r:id="rId11"/>
    <sheet name="PAR EQUIPE" sheetId="18" r:id="rId12"/>
  </sheets>
  <calcPr calcId="152511"/>
</workbook>
</file>

<file path=xl/calcChain.xml><?xml version="1.0" encoding="utf-8"?>
<calcChain xmlns="http://schemas.openxmlformats.org/spreadsheetml/2006/main">
  <c r="E235" i="18" l="1"/>
  <c r="G235" i="18"/>
  <c r="E70" i="5"/>
  <c r="F70" i="5"/>
  <c r="G70" i="5" s="1"/>
  <c r="H70" i="5"/>
  <c r="I70" i="5"/>
  <c r="J70" i="5" s="1"/>
  <c r="K70" i="5"/>
  <c r="L70" i="5"/>
  <c r="M70" i="5" s="1"/>
  <c r="N70" i="5"/>
  <c r="O70" i="5"/>
  <c r="P70" i="5" s="1"/>
  <c r="Q70" i="5"/>
  <c r="R70" i="5"/>
  <c r="S70" i="5" s="1"/>
  <c r="T70" i="5"/>
  <c r="U70" i="5"/>
  <c r="V70" i="5" s="1"/>
  <c r="W70" i="5"/>
  <c r="X70" i="5"/>
  <c r="Y70" i="5" s="1"/>
  <c r="Z70" i="5"/>
  <c r="AA70" i="5"/>
  <c r="AB70" i="5" s="1"/>
  <c r="AC70" i="5"/>
  <c r="AD70" i="5"/>
  <c r="AE70" i="5" s="1"/>
  <c r="AF70" i="5"/>
  <c r="AG70" i="5"/>
  <c r="O69" i="23"/>
  <c r="P69" i="23"/>
  <c r="S69" i="23" s="1"/>
  <c r="O67" i="24"/>
  <c r="P67" i="24"/>
  <c r="Q67" i="24" s="1"/>
  <c r="F227" i="18"/>
  <c r="G227" i="18"/>
  <c r="E133" i="3"/>
  <c r="F133" i="3"/>
  <c r="G133" i="3"/>
  <c r="H133" i="3"/>
  <c r="I133" i="3"/>
  <c r="J133" i="3" s="1"/>
  <c r="K133" i="3"/>
  <c r="L133" i="3"/>
  <c r="M133" i="3" s="1"/>
  <c r="N133" i="3"/>
  <c r="O133" i="3"/>
  <c r="P133" i="3" s="1"/>
  <c r="Q133" i="3"/>
  <c r="R133" i="3"/>
  <c r="S133" i="3"/>
  <c r="T133" i="3"/>
  <c r="U133" i="3"/>
  <c r="V133" i="3" s="1"/>
  <c r="W133" i="3"/>
  <c r="X133" i="3"/>
  <c r="Y133" i="3" s="1"/>
  <c r="Z133" i="3"/>
  <c r="AA133" i="3"/>
  <c r="AB133" i="3" s="1"/>
  <c r="AC133" i="3"/>
  <c r="AD133" i="3"/>
  <c r="AE133" i="3" s="1"/>
  <c r="AF133" i="3"/>
  <c r="AG133" i="3"/>
  <c r="O134" i="22"/>
  <c r="P134" i="22"/>
  <c r="S134" i="22" s="1"/>
  <c r="Q134" i="22"/>
  <c r="T134" i="22" s="1"/>
  <c r="R134" i="22"/>
  <c r="O131" i="20"/>
  <c r="P131" i="20"/>
  <c r="S131" i="20" s="1"/>
  <c r="Q131" i="20"/>
  <c r="F173" i="18"/>
  <c r="G173" i="18"/>
  <c r="E132" i="3"/>
  <c r="F132" i="3"/>
  <c r="G132" i="3" s="1"/>
  <c r="H132" i="3"/>
  <c r="I132" i="3"/>
  <c r="J132" i="3" s="1"/>
  <c r="K132" i="3"/>
  <c r="L132" i="3"/>
  <c r="M132" i="3" s="1"/>
  <c r="N132" i="3"/>
  <c r="O132" i="3"/>
  <c r="P132" i="3" s="1"/>
  <c r="Q132" i="3"/>
  <c r="R132" i="3"/>
  <c r="S132" i="3" s="1"/>
  <c r="T132" i="3"/>
  <c r="U132" i="3"/>
  <c r="V132" i="3" s="1"/>
  <c r="W132" i="3"/>
  <c r="X132" i="3"/>
  <c r="Y132" i="3" s="1"/>
  <c r="Z132" i="3"/>
  <c r="AA132" i="3"/>
  <c r="AB132" i="3" s="1"/>
  <c r="AC132" i="3"/>
  <c r="AD132" i="3"/>
  <c r="AE132" i="3" s="1"/>
  <c r="AF132" i="3"/>
  <c r="AG132" i="3"/>
  <c r="O133" i="22"/>
  <c r="P133" i="22"/>
  <c r="S133" i="22" s="1"/>
  <c r="O127" i="20"/>
  <c r="P127" i="20"/>
  <c r="S127" i="20" s="1"/>
  <c r="R127" i="20"/>
  <c r="E123" i="3"/>
  <c r="F123" i="3"/>
  <c r="G123" i="3" s="1"/>
  <c r="H123" i="3"/>
  <c r="I123" i="3"/>
  <c r="J123" i="3" s="1"/>
  <c r="K123" i="3"/>
  <c r="L123" i="3"/>
  <c r="M123" i="3" s="1"/>
  <c r="N123" i="3"/>
  <c r="O123" i="3"/>
  <c r="P123" i="3" s="1"/>
  <c r="Q123" i="3"/>
  <c r="R123" i="3"/>
  <c r="S123" i="3" s="1"/>
  <c r="T123" i="3"/>
  <c r="U123" i="3"/>
  <c r="V123" i="3" s="1"/>
  <c r="W123" i="3"/>
  <c r="X123" i="3"/>
  <c r="Y123" i="3" s="1"/>
  <c r="Z123" i="3"/>
  <c r="AA123" i="3"/>
  <c r="AB123" i="3" s="1"/>
  <c r="AC123" i="3"/>
  <c r="AD123" i="3"/>
  <c r="AE123" i="3" s="1"/>
  <c r="AF123" i="3"/>
  <c r="AG123" i="3"/>
  <c r="F114" i="18"/>
  <c r="G114" i="18"/>
  <c r="O121" i="22"/>
  <c r="P121" i="22"/>
  <c r="S121" i="22" s="1"/>
  <c r="Q121" i="22"/>
  <c r="O121" i="20"/>
  <c r="P121" i="20"/>
  <c r="S121" i="20" s="1"/>
  <c r="F226" i="18"/>
  <c r="G226" i="18"/>
  <c r="E126" i="3"/>
  <c r="F126" i="3"/>
  <c r="G126" i="3" s="1"/>
  <c r="H126" i="3"/>
  <c r="I126" i="3"/>
  <c r="J126" i="3" s="1"/>
  <c r="K126" i="3"/>
  <c r="L126" i="3"/>
  <c r="M126" i="3" s="1"/>
  <c r="N126" i="3"/>
  <c r="O126" i="3"/>
  <c r="P126" i="3" s="1"/>
  <c r="Q126" i="3"/>
  <c r="R126" i="3"/>
  <c r="S126" i="3" s="1"/>
  <c r="T126" i="3"/>
  <c r="U126" i="3"/>
  <c r="V126" i="3" s="1"/>
  <c r="W126" i="3"/>
  <c r="X126" i="3"/>
  <c r="Y126" i="3" s="1"/>
  <c r="Z126" i="3"/>
  <c r="AA126" i="3"/>
  <c r="AB126" i="3" s="1"/>
  <c r="AC126" i="3"/>
  <c r="AD126" i="3"/>
  <c r="AE126" i="3" s="1"/>
  <c r="AF126" i="3"/>
  <c r="AG126" i="3"/>
  <c r="O127" i="22"/>
  <c r="P127" i="22"/>
  <c r="R127" i="22" s="1"/>
  <c r="Q127" i="22"/>
  <c r="S127" i="22"/>
  <c r="O116" i="20"/>
  <c r="P116" i="20"/>
  <c r="S116" i="20" s="1"/>
  <c r="Q116" i="20"/>
  <c r="F57" i="18"/>
  <c r="G57" i="18"/>
  <c r="E122" i="3"/>
  <c r="F122" i="3"/>
  <c r="G122" i="3" s="1"/>
  <c r="H122" i="3"/>
  <c r="I122" i="3"/>
  <c r="J122" i="3" s="1"/>
  <c r="K122" i="3"/>
  <c r="L122" i="3"/>
  <c r="M122" i="3" s="1"/>
  <c r="N122" i="3"/>
  <c r="O122" i="3"/>
  <c r="P122" i="3" s="1"/>
  <c r="Q122" i="3"/>
  <c r="R122" i="3"/>
  <c r="S122" i="3" s="1"/>
  <c r="T122" i="3"/>
  <c r="U122" i="3"/>
  <c r="V122" i="3" s="1"/>
  <c r="W122" i="3"/>
  <c r="X122" i="3"/>
  <c r="Y122" i="3" s="1"/>
  <c r="Z122" i="3"/>
  <c r="AA122" i="3"/>
  <c r="AB122" i="3" s="1"/>
  <c r="AC122" i="3"/>
  <c r="AD122" i="3"/>
  <c r="AE122" i="3" s="1"/>
  <c r="AF122" i="3"/>
  <c r="AG122" i="3"/>
  <c r="O113" i="20"/>
  <c r="P113" i="20"/>
  <c r="S113" i="20" s="1"/>
  <c r="Q113" i="20"/>
  <c r="R113" i="20"/>
  <c r="O128" i="22"/>
  <c r="P128" i="22"/>
  <c r="Q128" i="22" s="1"/>
  <c r="R128" i="22"/>
  <c r="S128" i="22"/>
  <c r="E104" i="3"/>
  <c r="F104" i="3"/>
  <c r="G104" i="3" s="1"/>
  <c r="H104" i="3"/>
  <c r="I104" i="3"/>
  <c r="J104" i="3" s="1"/>
  <c r="K104" i="3"/>
  <c r="L104" i="3"/>
  <c r="M104" i="3" s="1"/>
  <c r="N104" i="3"/>
  <c r="O104" i="3"/>
  <c r="P104" i="3" s="1"/>
  <c r="Q104" i="3"/>
  <c r="R104" i="3"/>
  <c r="S104" i="3" s="1"/>
  <c r="T104" i="3"/>
  <c r="U104" i="3"/>
  <c r="V104" i="3" s="1"/>
  <c r="W104" i="3"/>
  <c r="X104" i="3"/>
  <c r="Y104" i="3" s="1"/>
  <c r="Z104" i="3"/>
  <c r="AA104" i="3"/>
  <c r="AB104" i="3" s="1"/>
  <c r="AC104" i="3"/>
  <c r="AD104" i="3"/>
  <c r="AE104" i="3" s="1"/>
  <c r="AF104" i="3"/>
  <c r="AG104" i="3"/>
  <c r="O101" i="20"/>
  <c r="P101" i="20"/>
  <c r="S101" i="20" s="1"/>
  <c r="Q101" i="20"/>
  <c r="R101" i="20"/>
  <c r="O101" i="22"/>
  <c r="P101" i="22"/>
  <c r="Q101" i="22"/>
  <c r="R101" i="22"/>
  <c r="S101" i="22"/>
  <c r="F83" i="18"/>
  <c r="G83" i="18"/>
  <c r="R69" i="23" l="1"/>
  <c r="Q69" i="23"/>
  <c r="T69" i="23" s="1"/>
  <c r="R67" i="24"/>
  <c r="AH70" i="5"/>
  <c r="AI70" i="5" s="1"/>
  <c r="S67" i="24"/>
  <c r="T67" i="24" s="1"/>
  <c r="T127" i="22"/>
  <c r="T101" i="22"/>
  <c r="R121" i="22"/>
  <c r="AH132" i="3"/>
  <c r="T131" i="20"/>
  <c r="T101" i="20"/>
  <c r="T113" i="20"/>
  <c r="R121" i="20"/>
  <c r="R116" i="20"/>
  <c r="T116" i="20" s="1"/>
  <c r="Q121" i="20"/>
  <c r="T121" i="20" s="1"/>
  <c r="R131" i="20"/>
  <c r="AH133" i="3"/>
  <c r="AI133" i="3"/>
  <c r="AJ133" i="3"/>
  <c r="AI132" i="3"/>
  <c r="AJ132" i="3"/>
  <c r="R133" i="22"/>
  <c r="Q133" i="22"/>
  <c r="Q127" i="20"/>
  <c r="T127" i="20" s="1"/>
  <c r="AH123" i="3"/>
  <c r="AJ123" i="3" s="1"/>
  <c r="T121" i="22"/>
  <c r="AH126" i="3"/>
  <c r="AJ126" i="3" s="1"/>
  <c r="AH122" i="3"/>
  <c r="AJ122" i="3" s="1"/>
  <c r="T128" i="22"/>
  <c r="AH104" i="3"/>
  <c r="AJ104" i="3" s="1"/>
  <c r="F80" i="18"/>
  <c r="G80" i="18"/>
  <c r="F81" i="18"/>
  <c r="G81" i="18"/>
  <c r="F82" i="18"/>
  <c r="G82" i="18"/>
  <c r="E113" i="3"/>
  <c r="F113" i="3"/>
  <c r="G113" i="3" s="1"/>
  <c r="H113" i="3"/>
  <c r="I113" i="3"/>
  <c r="J113" i="3" s="1"/>
  <c r="K113" i="3"/>
  <c r="L113" i="3"/>
  <c r="M113" i="3" s="1"/>
  <c r="N113" i="3"/>
  <c r="O113" i="3"/>
  <c r="P113" i="3" s="1"/>
  <c r="Q113" i="3"/>
  <c r="R113" i="3"/>
  <c r="S113" i="3" s="1"/>
  <c r="T113" i="3"/>
  <c r="U113" i="3"/>
  <c r="V113" i="3" s="1"/>
  <c r="W113" i="3"/>
  <c r="X113" i="3"/>
  <c r="Z113" i="3"/>
  <c r="AA113" i="3"/>
  <c r="AB113" i="3" s="1"/>
  <c r="AC113" i="3"/>
  <c r="AD113" i="3"/>
  <c r="AE113" i="3" s="1"/>
  <c r="AF113" i="3"/>
  <c r="AG113" i="3"/>
  <c r="AH113" i="3" s="1"/>
  <c r="E111" i="3"/>
  <c r="F111" i="3"/>
  <c r="G111" i="3" s="1"/>
  <c r="H111" i="3"/>
  <c r="I111" i="3"/>
  <c r="J111" i="3" s="1"/>
  <c r="K111" i="3"/>
  <c r="L111" i="3"/>
  <c r="M111" i="3" s="1"/>
  <c r="N111" i="3"/>
  <c r="O111" i="3"/>
  <c r="P111" i="3" s="1"/>
  <c r="Q111" i="3"/>
  <c r="R111" i="3"/>
  <c r="S111" i="3" s="1"/>
  <c r="T111" i="3"/>
  <c r="U111" i="3"/>
  <c r="V111" i="3" s="1"/>
  <c r="W111" i="3"/>
  <c r="X111" i="3"/>
  <c r="Z111" i="3"/>
  <c r="AA111" i="3"/>
  <c r="AB111" i="3" s="1"/>
  <c r="AC111" i="3"/>
  <c r="AD111" i="3"/>
  <c r="AE111" i="3" s="1"/>
  <c r="AF111" i="3"/>
  <c r="AG111" i="3"/>
  <c r="AH111" i="3" s="1"/>
  <c r="E136" i="3"/>
  <c r="F136" i="3"/>
  <c r="G136" i="3" s="1"/>
  <c r="H136" i="3"/>
  <c r="I136" i="3"/>
  <c r="J136" i="3" s="1"/>
  <c r="K136" i="3"/>
  <c r="L136" i="3"/>
  <c r="M136" i="3" s="1"/>
  <c r="N136" i="3"/>
  <c r="O136" i="3"/>
  <c r="P136" i="3" s="1"/>
  <c r="Q136" i="3"/>
  <c r="R136" i="3"/>
  <c r="S136" i="3" s="1"/>
  <c r="T136" i="3"/>
  <c r="U136" i="3"/>
  <c r="V136" i="3" s="1"/>
  <c r="W136" i="3"/>
  <c r="X136" i="3"/>
  <c r="Z136" i="3"/>
  <c r="AA136" i="3"/>
  <c r="AB136" i="3" s="1"/>
  <c r="AC136" i="3"/>
  <c r="AD136" i="3"/>
  <c r="AE136" i="3" s="1"/>
  <c r="AF136" i="3"/>
  <c r="AG136" i="3"/>
  <c r="AH136" i="3" s="1"/>
  <c r="O122" i="22"/>
  <c r="P122" i="22"/>
  <c r="Q122" i="22" s="1"/>
  <c r="O104" i="22"/>
  <c r="P104" i="22"/>
  <c r="Q104" i="22" s="1"/>
  <c r="O135" i="22"/>
  <c r="P135" i="22"/>
  <c r="Q135" i="22" s="1"/>
  <c r="O105" i="20"/>
  <c r="P105" i="20"/>
  <c r="S105" i="20" s="1"/>
  <c r="R105" i="20"/>
  <c r="O117" i="20"/>
  <c r="P117" i="20"/>
  <c r="S117" i="20" s="1"/>
  <c r="R117" i="20"/>
  <c r="O134" i="20"/>
  <c r="P134" i="20"/>
  <c r="Q134" i="20" s="1"/>
  <c r="F56" i="18"/>
  <c r="G56" i="18"/>
  <c r="E98" i="18"/>
  <c r="F98" i="18"/>
  <c r="E24" i="8"/>
  <c r="F24" i="8"/>
  <c r="G24" i="8" s="1"/>
  <c r="H24" i="8"/>
  <c r="I24" i="8"/>
  <c r="J24" i="8" s="1"/>
  <c r="K24" i="8"/>
  <c r="L24" i="8"/>
  <c r="M24" i="8" s="1"/>
  <c r="N24" i="8"/>
  <c r="O24" i="8"/>
  <c r="P24" i="8"/>
  <c r="Q24" i="8"/>
  <c r="R24" i="8"/>
  <c r="S24" i="8" s="1"/>
  <c r="T24" i="8"/>
  <c r="U24" i="8"/>
  <c r="V24" i="8" s="1"/>
  <c r="W24" i="8"/>
  <c r="X24" i="8"/>
  <c r="Z24" i="8"/>
  <c r="AA24" i="8"/>
  <c r="AB24" i="8"/>
  <c r="AC24" i="8"/>
  <c r="AD24" i="8"/>
  <c r="AE24" i="8" s="1"/>
  <c r="AF24" i="8"/>
  <c r="AG24" i="8"/>
  <c r="AH24" i="8" s="1"/>
  <c r="O23" i="19"/>
  <c r="P23" i="19"/>
  <c r="S23" i="19" s="1"/>
  <c r="Q23" i="19"/>
  <c r="R23" i="19"/>
  <c r="O28" i="21"/>
  <c r="P28" i="21"/>
  <c r="Q28" i="21" s="1"/>
  <c r="S28" i="21"/>
  <c r="E121" i="3"/>
  <c r="F121" i="3"/>
  <c r="G121" i="3" s="1"/>
  <c r="H121" i="3"/>
  <c r="I121" i="3"/>
  <c r="J121" i="3" s="1"/>
  <c r="K121" i="3"/>
  <c r="L121" i="3"/>
  <c r="M121" i="3" s="1"/>
  <c r="N121" i="3"/>
  <c r="O121" i="3"/>
  <c r="P121" i="3" s="1"/>
  <c r="Q121" i="3"/>
  <c r="R121" i="3"/>
  <c r="S121" i="3" s="1"/>
  <c r="T121" i="3"/>
  <c r="U121" i="3"/>
  <c r="V121" i="3" s="1"/>
  <c r="W121" i="3"/>
  <c r="X121" i="3"/>
  <c r="Z121" i="3"/>
  <c r="AA121" i="3"/>
  <c r="AB121" i="3" s="1"/>
  <c r="AC121" i="3"/>
  <c r="AD121" i="3"/>
  <c r="AE121" i="3" s="1"/>
  <c r="AF121" i="3"/>
  <c r="AG121" i="3"/>
  <c r="AH121" i="3" s="1"/>
  <c r="O110" i="22"/>
  <c r="P110" i="22"/>
  <c r="S110" i="22" s="1"/>
  <c r="O132" i="20"/>
  <c r="P132" i="20"/>
  <c r="S132" i="20" s="1"/>
  <c r="E192" i="18"/>
  <c r="G192" i="18"/>
  <c r="E62" i="5"/>
  <c r="F62" i="5"/>
  <c r="G62" i="5" s="1"/>
  <c r="H62" i="5"/>
  <c r="I62" i="5"/>
  <c r="J62" i="5" s="1"/>
  <c r="K62" i="5"/>
  <c r="L62" i="5"/>
  <c r="M62" i="5" s="1"/>
  <c r="N62" i="5"/>
  <c r="O62" i="5"/>
  <c r="P62" i="5" s="1"/>
  <c r="Q62" i="5"/>
  <c r="R62" i="5"/>
  <c r="S62" i="5" s="1"/>
  <c r="T62" i="5"/>
  <c r="U62" i="5"/>
  <c r="V62" i="5" s="1"/>
  <c r="W62" i="5"/>
  <c r="X62" i="5"/>
  <c r="Z62" i="5"/>
  <c r="AA62" i="5"/>
  <c r="AB62" i="5" s="1"/>
  <c r="AC62" i="5"/>
  <c r="AD62" i="5"/>
  <c r="AE62" i="5" s="1"/>
  <c r="AF62" i="5"/>
  <c r="AG62" i="5"/>
  <c r="AH62" i="5" s="1"/>
  <c r="O62" i="23"/>
  <c r="P62" i="23"/>
  <c r="S62" i="23" s="1"/>
  <c r="O61" i="24"/>
  <c r="P61" i="24"/>
  <c r="S61" i="24" s="1"/>
  <c r="Q61" i="24"/>
  <c r="R61" i="24"/>
  <c r="T23" i="19" l="1"/>
  <c r="R28" i="21"/>
  <c r="Y24" i="8"/>
  <c r="AJ24" i="8" s="1"/>
  <c r="R62" i="23"/>
  <c r="AJ70" i="5"/>
  <c r="AK70" i="5" s="1"/>
  <c r="T61" i="24"/>
  <c r="S104" i="22"/>
  <c r="T133" i="22"/>
  <c r="Q117" i="20"/>
  <c r="Q105" i="20"/>
  <c r="T105" i="20" s="1"/>
  <c r="T117" i="20"/>
  <c r="Y62" i="5"/>
  <c r="AJ62" i="5" s="1"/>
  <c r="AK133" i="3"/>
  <c r="AN133" i="3" s="1"/>
  <c r="AL133" i="3"/>
  <c r="AM133" i="3"/>
  <c r="AK132" i="3"/>
  <c r="AM132" i="3"/>
  <c r="AL132" i="3"/>
  <c r="AI126" i="3"/>
  <c r="AI123" i="3"/>
  <c r="AK123" i="3"/>
  <c r="AL123" i="3"/>
  <c r="AM123" i="3"/>
  <c r="AI122" i="3"/>
  <c r="AK126" i="3"/>
  <c r="AL126" i="3"/>
  <c r="AM126" i="3"/>
  <c r="AK122" i="3"/>
  <c r="AL122" i="3"/>
  <c r="AM122" i="3"/>
  <c r="AI104" i="3"/>
  <c r="AK104" i="3"/>
  <c r="AL104" i="3"/>
  <c r="AM104" i="3"/>
  <c r="Y136" i="3"/>
  <c r="AI136" i="3" s="1"/>
  <c r="Y111" i="3"/>
  <c r="AI111" i="3" s="1"/>
  <c r="Y113" i="3"/>
  <c r="AJ113" i="3" s="1"/>
  <c r="S122" i="22"/>
  <c r="R122" i="22"/>
  <c r="T122" i="22" s="1"/>
  <c r="R104" i="22"/>
  <c r="T104" i="22" s="1"/>
  <c r="AI113" i="3"/>
  <c r="S135" i="22"/>
  <c r="R135" i="22"/>
  <c r="S134" i="20"/>
  <c r="R134" i="20"/>
  <c r="Y121" i="3"/>
  <c r="AJ121" i="3" s="1"/>
  <c r="Q110" i="22"/>
  <c r="AI24" i="8"/>
  <c r="T28" i="21"/>
  <c r="R132" i="20"/>
  <c r="Q132" i="20"/>
  <c r="R110" i="22"/>
  <c r="Q62" i="23"/>
  <c r="T62" i="23" s="1"/>
  <c r="O49" i="24"/>
  <c r="P49" i="24"/>
  <c r="S49" i="24" s="1"/>
  <c r="AM70" i="5" l="1"/>
  <c r="AI62" i="5"/>
  <c r="AL70" i="5"/>
  <c r="AN70" i="5"/>
  <c r="T134" i="20"/>
  <c r="E227" i="18"/>
  <c r="AN132" i="3"/>
  <c r="E173" i="18"/>
  <c r="AN122" i="3"/>
  <c r="E57" i="18" s="1"/>
  <c r="AN123" i="3"/>
  <c r="E114" i="18" s="1"/>
  <c r="AN126" i="3"/>
  <c r="AJ111" i="3"/>
  <c r="AL111" i="3" s="1"/>
  <c r="AJ136" i="3"/>
  <c r="AL136" i="3" s="1"/>
  <c r="AN104" i="3"/>
  <c r="E83" i="18" s="1"/>
  <c r="T135" i="22"/>
  <c r="AI121" i="3"/>
  <c r="AK113" i="3"/>
  <c r="AL113" i="3"/>
  <c r="AM113" i="3"/>
  <c r="T110" i="22"/>
  <c r="AK24" i="8"/>
  <c r="AL24" i="8"/>
  <c r="AM24" i="8"/>
  <c r="T132" i="20"/>
  <c r="AK121" i="3"/>
  <c r="AM121" i="3"/>
  <c r="AL121" i="3"/>
  <c r="AK62" i="5"/>
  <c r="AL62" i="5"/>
  <c r="AM62" i="5"/>
  <c r="R49" i="24"/>
  <c r="Q49" i="24"/>
  <c r="F97" i="18"/>
  <c r="E21" i="8"/>
  <c r="F21" i="8"/>
  <c r="G21" i="8" s="1"/>
  <c r="H21" i="8"/>
  <c r="I21" i="8"/>
  <c r="J21" i="8" s="1"/>
  <c r="K21" i="8"/>
  <c r="L21" i="8"/>
  <c r="M21" i="8" s="1"/>
  <c r="N21" i="8"/>
  <c r="O21" i="8"/>
  <c r="P21" i="8" s="1"/>
  <c r="Q21" i="8"/>
  <c r="R21" i="8"/>
  <c r="S21" i="8" s="1"/>
  <c r="T21" i="8"/>
  <c r="U21" i="8"/>
  <c r="V21" i="8" s="1"/>
  <c r="W21" i="8"/>
  <c r="X21" i="8"/>
  <c r="Z21" i="8"/>
  <c r="AA21" i="8"/>
  <c r="AC21" i="8"/>
  <c r="AD21" i="8"/>
  <c r="AE21" i="8" s="1"/>
  <c r="AF21" i="8"/>
  <c r="AG21" i="8"/>
  <c r="AH21" i="8" s="1"/>
  <c r="O21" i="19"/>
  <c r="P21" i="19"/>
  <c r="R21" i="19" s="1"/>
  <c r="O22" i="21"/>
  <c r="P22" i="21"/>
  <c r="S22" i="21" s="1"/>
  <c r="F76" i="18"/>
  <c r="G76" i="18"/>
  <c r="F77" i="18"/>
  <c r="G77" i="18"/>
  <c r="F78" i="18"/>
  <c r="G78" i="18"/>
  <c r="F79" i="18"/>
  <c r="G79" i="18"/>
  <c r="O102" i="22"/>
  <c r="P102" i="22"/>
  <c r="S102" i="22" s="1"/>
  <c r="O103" i="22"/>
  <c r="P103" i="22"/>
  <c r="S103" i="22" s="1"/>
  <c r="R103" i="22"/>
  <c r="O75" i="22"/>
  <c r="P75" i="22"/>
  <c r="Q75" i="22" s="1"/>
  <c r="O112" i="22"/>
  <c r="P112" i="22"/>
  <c r="R112" i="22" s="1"/>
  <c r="O87" i="20"/>
  <c r="P87" i="20"/>
  <c r="Q87" i="20" s="1"/>
  <c r="O89" i="20"/>
  <c r="P89" i="20"/>
  <c r="Q89" i="20" s="1"/>
  <c r="O94" i="20"/>
  <c r="P94" i="20"/>
  <c r="Q94" i="20" s="1"/>
  <c r="O133" i="20"/>
  <c r="P133" i="20"/>
  <c r="R133" i="20" s="1"/>
  <c r="E100" i="3"/>
  <c r="F100" i="3"/>
  <c r="G100" i="3" s="1"/>
  <c r="H100" i="3"/>
  <c r="I100" i="3"/>
  <c r="J100" i="3" s="1"/>
  <c r="K100" i="3"/>
  <c r="L100" i="3"/>
  <c r="M100" i="3" s="1"/>
  <c r="N100" i="3"/>
  <c r="O100" i="3"/>
  <c r="P100" i="3" s="1"/>
  <c r="Q100" i="3"/>
  <c r="R100" i="3"/>
  <c r="S100" i="3" s="1"/>
  <c r="T100" i="3"/>
  <c r="U100" i="3"/>
  <c r="V100" i="3" s="1"/>
  <c r="W100" i="3"/>
  <c r="X100" i="3"/>
  <c r="Y100" i="3" s="1"/>
  <c r="Z100" i="3"/>
  <c r="AA100" i="3"/>
  <c r="AC100" i="3"/>
  <c r="AD100" i="3"/>
  <c r="AE100" i="3" s="1"/>
  <c r="AF100" i="3"/>
  <c r="AG100" i="3"/>
  <c r="AH100" i="3" s="1"/>
  <c r="E102" i="3"/>
  <c r="F102" i="3"/>
  <c r="G102" i="3" s="1"/>
  <c r="H102" i="3"/>
  <c r="I102" i="3"/>
  <c r="J102" i="3" s="1"/>
  <c r="K102" i="3"/>
  <c r="L102" i="3"/>
  <c r="M102" i="3" s="1"/>
  <c r="N102" i="3"/>
  <c r="O102" i="3"/>
  <c r="P102" i="3" s="1"/>
  <c r="Q102" i="3"/>
  <c r="R102" i="3"/>
  <c r="S102" i="3" s="1"/>
  <c r="T102" i="3"/>
  <c r="U102" i="3"/>
  <c r="V102" i="3" s="1"/>
  <c r="W102" i="3"/>
  <c r="X102" i="3"/>
  <c r="Y102" i="3" s="1"/>
  <c r="Z102" i="3"/>
  <c r="AA102" i="3"/>
  <c r="AC102" i="3"/>
  <c r="AD102" i="3"/>
  <c r="AE102" i="3" s="1"/>
  <c r="AF102" i="3"/>
  <c r="AG102" i="3"/>
  <c r="AH102" i="3" s="1"/>
  <c r="E81" i="3"/>
  <c r="F81" i="3"/>
  <c r="G81" i="3" s="1"/>
  <c r="H81" i="3"/>
  <c r="I81" i="3"/>
  <c r="J81" i="3" s="1"/>
  <c r="K81" i="3"/>
  <c r="L81" i="3"/>
  <c r="M81" i="3" s="1"/>
  <c r="N81" i="3"/>
  <c r="O81" i="3"/>
  <c r="P81" i="3" s="1"/>
  <c r="Q81" i="3"/>
  <c r="R81" i="3"/>
  <c r="S81" i="3" s="1"/>
  <c r="T81" i="3"/>
  <c r="U81" i="3"/>
  <c r="V81" i="3" s="1"/>
  <c r="W81" i="3"/>
  <c r="X81" i="3"/>
  <c r="Z81" i="3"/>
  <c r="AA81" i="3"/>
  <c r="AC81" i="3"/>
  <c r="AD81" i="3"/>
  <c r="AE81" i="3" s="1"/>
  <c r="AF81" i="3"/>
  <c r="AG81" i="3"/>
  <c r="AH81" i="3" s="1"/>
  <c r="E124" i="3"/>
  <c r="F124" i="3"/>
  <c r="G124" i="3" s="1"/>
  <c r="H124" i="3"/>
  <c r="I124" i="3"/>
  <c r="J124" i="3" s="1"/>
  <c r="K124" i="3"/>
  <c r="L124" i="3"/>
  <c r="M124" i="3" s="1"/>
  <c r="N124" i="3"/>
  <c r="O124" i="3"/>
  <c r="P124" i="3" s="1"/>
  <c r="Q124" i="3"/>
  <c r="R124" i="3"/>
  <c r="S124" i="3" s="1"/>
  <c r="T124" i="3"/>
  <c r="U124" i="3"/>
  <c r="V124" i="3" s="1"/>
  <c r="W124" i="3"/>
  <c r="X124" i="3"/>
  <c r="Y124" i="3" s="1"/>
  <c r="Z124" i="3"/>
  <c r="AA124" i="3"/>
  <c r="AC124" i="3"/>
  <c r="AD124" i="3"/>
  <c r="AE124" i="3" s="1"/>
  <c r="AF124" i="3"/>
  <c r="AG124" i="3"/>
  <c r="AH124" i="3" s="1"/>
  <c r="E109" i="3"/>
  <c r="F109" i="3"/>
  <c r="G109" i="3" s="1"/>
  <c r="H109" i="3"/>
  <c r="I109" i="3"/>
  <c r="J109" i="3" s="1"/>
  <c r="K109" i="3"/>
  <c r="L109" i="3"/>
  <c r="M109" i="3" s="1"/>
  <c r="N109" i="3"/>
  <c r="O109" i="3"/>
  <c r="P109" i="3" s="1"/>
  <c r="Q109" i="3"/>
  <c r="R109" i="3"/>
  <c r="S109" i="3" s="1"/>
  <c r="T109" i="3"/>
  <c r="U109" i="3"/>
  <c r="V109" i="3" s="1"/>
  <c r="W109" i="3"/>
  <c r="X109" i="3"/>
  <c r="Y109" i="3" s="1"/>
  <c r="Z109" i="3"/>
  <c r="AA109" i="3"/>
  <c r="AC109" i="3"/>
  <c r="AD109" i="3"/>
  <c r="AE109" i="3" s="1"/>
  <c r="AF109" i="3"/>
  <c r="AG109" i="3"/>
  <c r="AH109" i="3" s="1"/>
  <c r="O111" i="22"/>
  <c r="P111" i="22"/>
  <c r="S111" i="22" s="1"/>
  <c r="O104" i="20"/>
  <c r="P104" i="20"/>
  <c r="S104" i="20" s="1"/>
  <c r="T49" i="24" l="1"/>
  <c r="F235" i="18"/>
  <c r="AM111" i="3"/>
  <c r="E226" i="18"/>
  <c r="Y81" i="3"/>
  <c r="AK111" i="3"/>
  <c r="AK136" i="3"/>
  <c r="AM136" i="3"/>
  <c r="AN24" i="8"/>
  <c r="G98" i="18"/>
  <c r="AN113" i="3"/>
  <c r="E80" i="18" s="1"/>
  <c r="Y21" i="8"/>
  <c r="E97" i="18"/>
  <c r="AB21" i="8"/>
  <c r="AN121" i="3"/>
  <c r="E56" i="18" s="1"/>
  <c r="AN62" i="5"/>
  <c r="F192" i="18" s="1"/>
  <c r="R22" i="21"/>
  <c r="R102" i="22"/>
  <c r="R111" i="22"/>
  <c r="Q103" i="22"/>
  <c r="Q102" i="22"/>
  <c r="R104" i="20"/>
  <c r="S89" i="20"/>
  <c r="Q104" i="20"/>
  <c r="R89" i="20"/>
  <c r="Q21" i="19"/>
  <c r="AB124" i="3"/>
  <c r="AI124" i="3" s="1"/>
  <c r="AB81" i="3"/>
  <c r="AB102" i="3"/>
  <c r="AJ102" i="3" s="1"/>
  <c r="AM102" i="3" s="1"/>
  <c r="AB100" i="3"/>
  <c r="AI100" i="3" s="1"/>
  <c r="S21" i="19"/>
  <c r="T21" i="19"/>
  <c r="Q22" i="21"/>
  <c r="T22" i="21" s="1"/>
  <c r="Q112" i="22"/>
  <c r="T103" i="22"/>
  <c r="Q133" i="20"/>
  <c r="S87" i="20"/>
  <c r="R87" i="20"/>
  <c r="AB109" i="3"/>
  <c r="AI109" i="3" s="1"/>
  <c r="S75" i="22"/>
  <c r="S112" i="22"/>
  <c r="T112" i="22" s="1"/>
  <c r="R75" i="22"/>
  <c r="S94" i="20"/>
  <c r="S133" i="20"/>
  <c r="T133" i="20" s="1"/>
  <c r="R94" i="20"/>
  <c r="Q111" i="22"/>
  <c r="F150" i="18"/>
  <c r="G150" i="18"/>
  <c r="E151" i="18"/>
  <c r="F151" i="18"/>
  <c r="F152" i="18"/>
  <c r="G152" i="18"/>
  <c r="F194" i="18"/>
  <c r="G194" i="18"/>
  <c r="E73" i="3"/>
  <c r="F73" i="3"/>
  <c r="G73" i="3" s="1"/>
  <c r="H73" i="3"/>
  <c r="I73" i="3"/>
  <c r="J73" i="3" s="1"/>
  <c r="K73" i="3"/>
  <c r="L73" i="3"/>
  <c r="M73" i="3" s="1"/>
  <c r="N73" i="3"/>
  <c r="O73" i="3"/>
  <c r="P73" i="3" s="1"/>
  <c r="Q73" i="3"/>
  <c r="R73" i="3"/>
  <c r="S73" i="3" s="1"/>
  <c r="T73" i="3"/>
  <c r="U73" i="3"/>
  <c r="V73" i="3" s="1"/>
  <c r="W73" i="3"/>
  <c r="X73" i="3"/>
  <c r="Y73" i="3" s="1"/>
  <c r="Z73" i="3"/>
  <c r="AA73" i="3"/>
  <c r="AB73" i="3" s="1"/>
  <c r="AC73" i="3"/>
  <c r="AD73" i="3"/>
  <c r="AF73" i="3"/>
  <c r="AG73" i="3"/>
  <c r="O79" i="22"/>
  <c r="P79" i="22"/>
  <c r="S79" i="22" s="1"/>
  <c r="O59" i="20"/>
  <c r="P59" i="20"/>
  <c r="S59" i="20" s="1"/>
  <c r="E85" i="3"/>
  <c r="F85" i="3"/>
  <c r="G85" i="3" s="1"/>
  <c r="H85" i="3"/>
  <c r="I85" i="3"/>
  <c r="J85" i="3" s="1"/>
  <c r="K85" i="3"/>
  <c r="L85" i="3"/>
  <c r="M85" i="3" s="1"/>
  <c r="N85" i="3"/>
  <c r="O85" i="3"/>
  <c r="P85" i="3" s="1"/>
  <c r="Q85" i="3"/>
  <c r="R85" i="3"/>
  <c r="S85" i="3" s="1"/>
  <c r="T85" i="3"/>
  <c r="U85" i="3"/>
  <c r="V85" i="3" s="1"/>
  <c r="W85" i="3"/>
  <c r="X85" i="3"/>
  <c r="Z85" i="3"/>
  <c r="AA85" i="3"/>
  <c r="AC85" i="3"/>
  <c r="AD85" i="3"/>
  <c r="AF85" i="3"/>
  <c r="AG85" i="3"/>
  <c r="AH85" i="3" s="1"/>
  <c r="O80" i="22"/>
  <c r="P80" i="22"/>
  <c r="S80" i="22" s="1"/>
  <c r="O93" i="20"/>
  <c r="P93" i="20"/>
  <c r="S93" i="20" s="1"/>
  <c r="E126" i="18"/>
  <c r="G126" i="18"/>
  <c r="E34" i="5"/>
  <c r="F34" i="5"/>
  <c r="G34" i="5" s="1"/>
  <c r="H34" i="5"/>
  <c r="I34" i="5"/>
  <c r="J34" i="5" s="1"/>
  <c r="K34" i="5"/>
  <c r="L34" i="5"/>
  <c r="M34" i="5" s="1"/>
  <c r="N34" i="5"/>
  <c r="O34" i="5"/>
  <c r="P34" i="5" s="1"/>
  <c r="Q34" i="5"/>
  <c r="R34" i="5"/>
  <c r="S34" i="5" s="1"/>
  <c r="T34" i="5"/>
  <c r="U34" i="5"/>
  <c r="V34" i="5" s="1"/>
  <c r="W34" i="5"/>
  <c r="X34" i="5"/>
  <c r="Z34" i="5"/>
  <c r="AA34" i="5"/>
  <c r="AB34" i="5" s="1"/>
  <c r="AC34" i="5"/>
  <c r="AD34" i="5"/>
  <c r="AF34" i="5"/>
  <c r="AG34" i="5"/>
  <c r="O36" i="23"/>
  <c r="P36" i="23"/>
  <c r="S36" i="23" s="1"/>
  <c r="O38" i="24"/>
  <c r="P38" i="24"/>
  <c r="Q38" i="24" s="1"/>
  <c r="AI21" i="8" l="1"/>
  <c r="Y34" i="5"/>
  <c r="T111" i="22"/>
  <c r="AH34" i="5"/>
  <c r="AN111" i="3"/>
  <c r="E81" i="18" s="1"/>
  <c r="AI81" i="3"/>
  <c r="AN136" i="3"/>
  <c r="E82" i="18" s="1"/>
  <c r="AH73" i="3"/>
  <c r="Y85" i="3"/>
  <c r="T102" i="22"/>
  <c r="AJ21" i="8"/>
  <c r="AL21" i="8" s="1"/>
  <c r="T89" i="20"/>
  <c r="T104" i="20"/>
  <c r="AJ100" i="3"/>
  <c r="AK100" i="3" s="1"/>
  <c r="R79" i="22"/>
  <c r="Q59" i="20"/>
  <c r="T87" i="20"/>
  <c r="AJ124" i="3"/>
  <c r="AL124" i="3" s="1"/>
  <c r="R36" i="23"/>
  <c r="S38" i="24"/>
  <c r="R38" i="24"/>
  <c r="T38" i="24" s="1"/>
  <c r="Q79" i="22"/>
  <c r="AJ81" i="3"/>
  <c r="AK81" i="3" s="1"/>
  <c r="AI102" i="3"/>
  <c r="R59" i="20"/>
  <c r="T59" i="20" s="1"/>
  <c r="AB85" i="3"/>
  <c r="AK21" i="8"/>
  <c r="T75" i="22"/>
  <c r="R80" i="22"/>
  <c r="Q80" i="22"/>
  <c r="T94" i="20"/>
  <c r="AJ109" i="3"/>
  <c r="AM109" i="3" s="1"/>
  <c r="AL102" i="3"/>
  <c r="AK102" i="3"/>
  <c r="R93" i="20"/>
  <c r="Q93" i="20"/>
  <c r="AE73" i="3"/>
  <c r="AE34" i="5"/>
  <c r="AE85" i="3"/>
  <c r="Q36" i="23"/>
  <c r="E158" i="18"/>
  <c r="G158" i="18"/>
  <c r="E30" i="18"/>
  <c r="G30" i="18"/>
  <c r="E231" i="18"/>
  <c r="G231" i="18"/>
  <c r="E121" i="18"/>
  <c r="F121" i="18"/>
  <c r="G121" i="18"/>
  <c r="F122" i="18"/>
  <c r="G122" i="18"/>
  <c r="F113" i="18"/>
  <c r="G113" i="18"/>
  <c r="F54" i="18"/>
  <c r="G54" i="18"/>
  <c r="F55" i="18"/>
  <c r="G55" i="18"/>
  <c r="F215" i="18"/>
  <c r="G215" i="18"/>
  <c r="O137" i="22"/>
  <c r="P137" i="22"/>
  <c r="S137" i="22" s="1"/>
  <c r="O137" i="20"/>
  <c r="P137" i="20"/>
  <c r="S137" i="20" s="1"/>
  <c r="E30" i="8"/>
  <c r="F30" i="8"/>
  <c r="G30" i="8" s="1"/>
  <c r="H30" i="8"/>
  <c r="I30" i="8"/>
  <c r="J30" i="8" s="1"/>
  <c r="K30" i="8"/>
  <c r="L30" i="8"/>
  <c r="M30" i="8" s="1"/>
  <c r="N30" i="8"/>
  <c r="O30" i="8"/>
  <c r="P30" i="8" s="1"/>
  <c r="Q30" i="8"/>
  <c r="R30" i="8"/>
  <c r="S30" i="8" s="1"/>
  <c r="T30" i="8"/>
  <c r="U30" i="8"/>
  <c r="W30" i="8"/>
  <c r="X30" i="8"/>
  <c r="Y30" i="8" s="1"/>
  <c r="Z30" i="8"/>
  <c r="AA30" i="8"/>
  <c r="AB30" i="8" s="1"/>
  <c r="AC30" i="8"/>
  <c r="AD30" i="8"/>
  <c r="AE30" i="8" s="1"/>
  <c r="AF30" i="8"/>
  <c r="AG30" i="8"/>
  <c r="AH30" i="8" s="1"/>
  <c r="O30" i="19"/>
  <c r="P30" i="19"/>
  <c r="S30" i="19" s="1"/>
  <c r="O30" i="21"/>
  <c r="P30" i="21"/>
  <c r="S30" i="21" s="1"/>
  <c r="R30" i="21"/>
  <c r="E79" i="3"/>
  <c r="F79" i="3"/>
  <c r="G79" i="3" s="1"/>
  <c r="H79" i="3"/>
  <c r="I79" i="3"/>
  <c r="J79" i="3" s="1"/>
  <c r="K79" i="3"/>
  <c r="L79" i="3"/>
  <c r="M79" i="3" s="1"/>
  <c r="N79" i="3"/>
  <c r="O79" i="3"/>
  <c r="P79" i="3" s="1"/>
  <c r="Q79" i="3"/>
  <c r="R79" i="3"/>
  <c r="S79" i="3" s="1"/>
  <c r="T79" i="3"/>
  <c r="U79" i="3"/>
  <c r="W79" i="3"/>
  <c r="X79" i="3"/>
  <c r="Y79" i="3" s="1"/>
  <c r="Z79" i="3"/>
  <c r="AA79" i="3"/>
  <c r="AC79" i="3"/>
  <c r="AD79" i="3"/>
  <c r="AE79" i="3" s="1"/>
  <c r="AF79" i="3"/>
  <c r="AG79" i="3"/>
  <c r="O73" i="22"/>
  <c r="P73" i="22"/>
  <c r="S73" i="22" s="1"/>
  <c r="O98" i="20"/>
  <c r="P98" i="20"/>
  <c r="S98" i="20" s="1"/>
  <c r="E125" i="3"/>
  <c r="F125" i="3"/>
  <c r="G125" i="3" s="1"/>
  <c r="H125" i="3"/>
  <c r="I125" i="3"/>
  <c r="J125" i="3" s="1"/>
  <c r="K125" i="3"/>
  <c r="L125" i="3"/>
  <c r="M125" i="3" s="1"/>
  <c r="N125" i="3"/>
  <c r="O125" i="3"/>
  <c r="P125" i="3" s="1"/>
  <c r="Q125" i="3"/>
  <c r="R125" i="3"/>
  <c r="S125" i="3" s="1"/>
  <c r="T125" i="3"/>
  <c r="U125" i="3"/>
  <c r="W125" i="3"/>
  <c r="X125" i="3"/>
  <c r="Y125" i="3" s="1"/>
  <c r="Z125" i="3"/>
  <c r="AA125" i="3"/>
  <c r="AB125" i="3" s="1"/>
  <c r="AC125" i="3"/>
  <c r="AD125" i="3"/>
  <c r="AE125" i="3" s="1"/>
  <c r="AF125" i="3"/>
  <c r="AG125" i="3"/>
  <c r="AH125" i="3" s="1"/>
  <c r="O120" i="22"/>
  <c r="P120" i="22"/>
  <c r="S120" i="22" s="1"/>
  <c r="O123" i="20"/>
  <c r="P123" i="20"/>
  <c r="S123" i="20" s="1"/>
  <c r="E76" i="3"/>
  <c r="F76" i="3"/>
  <c r="G76" i="3" s="1"/>
  <c r="H76" i="3"/>
  <c r="I76" i="3"/>
  <c r="J76" i="3" s="1"/>
  <c r="K76" i="3"/>
  <c r="L76" i="3"/>
  <c r="M76" i="3" s="1"/>
  <c r="N76" i="3"/>
  <c r="O76" i="3"/>
  <c r="P76" i="3" s="1"/>
  <c r="Q76" i="3"/>
  <c r="R76" i="3"/>
  <c r="S76" i="3" s="1"/>
  <c r="T76" i="3"/>
  <c r="U76" i="3"/>
  <c r="W76" i="3"/>
  <c r="X76" i="3"/>
  <c r="Y76" i="3" s="1"/>
  <c r="Z76" i="3"/>
  <c r="AA76" i="3"/>
  <c r="AB76" i="3" s="1"/>
  <c r="AC76" i="3"/>
  <c r="AD76" i="3"/>
  <c r="AE76" i="3" s="1"/>
  <c r="AF76" i="3"/>
  <c r="AG76" i="3"/>
  <c r="O76" i="22"/>
  <c r="P76" i="22"/>
  <c r="S76" i="22" s="1"/>
  <c r="O69" i="20"/>
  <c r="P69" i="20"/>
  <c r="S69" i="20" s="1"/>
  <c r="E118" i="3"/>
  <c r="F118" i="3"/>
  <c r="G118" i="3" s="1"/>
  <c r="H118" i="3"/>
  <c r="I118" i="3"/>
  <c r="J118" i="3" s="1"/>
  <c r="K118" i="3"/>
  <c r="L118" i="3"/>
  <c r="M118" i="3" s="1"/>
  <c r="N118" i="3"/>
  <c r="O118" i="3"/>
  <c r="P118" i="3" s="1"/>
  <c r="Q118" i="3"/>
  <c r="R118" i="3"/>
  <c r="S118" i="3" s="1"/>
  <c r="T118" i="3"/>
  <c r="U118" i="3"/>
  <c r="W118" i="3"/>
  <c r="X118" i="3"/>
  <c r="Y118" i="3" s="1"/>
  <c r="Z118" i="3"/>
  <c r="AA118" i="3"/>
  <c r="AB118" i="3" s="1"/>
  <c r="AC118" i="3"/>
  <c r="AD118" i="3"/>
  <c r="AE118" i="3" s="1"/>
  <c r="AF118" i="3"/>
  <c r="AG118" i="3"/>
  <c r="AH118" i="3" s="1"/>
  <c r="O126" i="22"/>
  <c r="P126" i="22"/>
  <c r="S126" i="22" s="1"/>
  <c r="O107" i="20"/>
  <c r="P107" i="20"/>
  <c r="S107" i="20" s="1"/>
  <c r="E56" i="5"/>
  <c r="F56" i="5"/>
  <c r="G56" i="5" s="1"/>
  <c r="H56" i="5"/>
  <c r="I56" i="5"/>
  <c r="J56" i="5" s="1"/>
  <c r="K56" i="5"/>
  <c r="L56" i="5"/>
  <c r="M56" i="5" s="1"/>
  <c r="N56" i="5"/>
  <c r="O56" i="5"/>
  <c r="P56" i="5" s="1"/>
  <c r="Q56" i="5"/>
  <c r="R56" i="5"/>
  <c r="S56" i="5" s="1"/>
  <c r="T56" i="5"/>
  <c r="U56" i="5"/>
  <c r="W56" i="5"/>
  <c r="X56" i="5"/>
  <c r="Y56" i="5" s="1"/>
  <c r="Z56" i="5"/>
  <c r="AA56" i="5"/>
  <c r="AB56" i="5" s="1"/>
  <c r="AC56" i="5"/>
  <c r="AD56" i="5"/>
  <c r="AE56" i="5" s="1"/>
  <c r="AF56" i="5"/>
  <c r="AG56" i="5"/>
  <c r="AH56" i="5" s="1"/>
  <c r="O64" i="23"/>
  <c r="P64" i="23"/>
  <c r="Q64" i="23" s="1"/>
  <c r="E40" i="5"/>
  <c r="F40" i="5"/>
  <c r="G40" i="5" s="1"/>
  <c r="H40" i="5"/>
  <c r="I40" i="5"/>
  <c r="J40" i="5" s="1"/>
  <c r="K40" i="5"/>
  <c r="L40" i="5"/>
  <c r="M40" i="5" s="1"/>
  <c r="N40" i="5"/>
  <c r="O40" i="5"/>
  <c r="P40" i="5" s="1"/>
  <c r="Q40" i="5"/>
  <c r="R40" i="5"/>
  <c r="S40" i="5" s="1"/>
  <c r="T40" i="5"/>
  <c r="U40" i="5"/>
  <c r="W40" i="5"/>
  <c r="X40" i="5"/>
  <c r="Y40" i="5" s="1"/>
  <c r="Z40" i="5"/>
  <c r="AA40" i="5"/>
  <c r="AC40" i="5"/>
  <c r="AD40" i="5"/>
  <c r="AF40" i="5"/>
  <c r="AG40" i="5"/>
  <c r="AH40" i="5" s="1"/>
  <c r="O52" i="24"/>
  <c r="P52" i="24"/>
  <c r="Q52" i="24" s="1"/>
  <c r="O37" i="23"/>
  <c r="P37" i="23"/>
  <c r="S37" i="23" s="1"/>
  <c r="R30" i="19" l="1"/>
  <c r="AJ34" i="5"/>
  <c r="AL34" i="5" s="1"/>
  <c r="AJ73" i="3"/>
  <c r="AK73" i="3" s="1"/>
  <c r="AH76" i="3"/>
  <c r="AH79" i="3"/>
  <c r="AM21" i="8"/>
  <c r="AN21" i="8" s="1"/>
  <c r="G97" i="18" s="1"/>
  <c r="R98" i="20"/>
  <c r="Q98" i="20"/>
  <c r="T98" i="20" s="1"/>
  <c r="AL100" i="3"/>
  <c r="AM100" i="3"/>
  <c r="Q30" i="21"/>
  <c r="T30" i="21" s="1"/>
  <c r="T36" i="23"/>
  <c r="R64" i="23"/>
  <c r="T79" i="22"/>
  <c r="R120" i="22"/>
  <c r="AI85" i="3"/>
  <c r="AK124" i="3"/>
  <c r="R69" i="20"/>
  <c r="AM124" i="3"/>
  <c r="R126" i="22"/>
  <c r="Q126" i="22"/>
  <c r="AM81" i="3"/>
  <c r="R107" i="20"/>
  <c r="Q123" i="20"/>
  <c r="AL81" i="3"/>
  <c r="Q30" i="19"/>
  <c r="T30" i="19" s="1"/>
  <c r="AB40" i="5"/>
  <c r="V40" i="5"/>
  <c r="AI34" i="5"/>
  <c r="Q120" i="22"/>
  <c r="R137" i="22"/>
  <c r="Q76" i="22"/>
  <c r="Q137" i="22"/>
  <c r="Q107" i="20"/>
  <c r="T107" i="20" s="1"/>
  <c r="Q69" i="20"/>
  <c r="AB79" i="3"/>
  <c r="R137" i="20"/>
  <c r="T93" i="20"/>
  <c r="R123" i="20"/>
  <c r="Q137" i="20"/>
  <c r="V30" i="8"/>
  <c r="AJ30" i="8" s="1"/>
  <c r="Q73" i="22"/>
  <c r="T80" i="22"/>
  <c r="AK109" i="3"/>
  <c r="AL109" i="3"/>
  <c r="AN102" i="3"/>
  <c r="E77" i="18" s="1"/>
  <c r="AI73" i="3"/>
  <c r="AE40" i="5"/>
  <c r="V118" i="3"/>
  <c r="AJ118" i="3" s="1"/>
  <c r="AJ85" i="3"/>
  <c r="AK85" i="3" s="1"/>
  <c r="V79" i="3"/>
  <c r="V76" i="3"/>
  <c r="V125" i="3"/>
  <c r="AI125" i="3" s="1"/>
  <c r="AK34" i="5"/>
  <c r="AM34" i="5"/>
  <c r="S52" i="24"/>
  <c r="R52" i="24"/>
  <c r="V56" i="5"/>
  <c r="AJ56" i="5" s="1"/>
  <c r="R73" i="22"/>
  <c r="R76" i="22"/>
  <c r="T120" i="22"/>
  <c r="S64" i="23"/>
  <c r="R37" i="23"/>
  <c r="Q37" i="23"/>
  <c r="F58" i="18"/>
  <c r="G58" i="18"/>
  <c r="F59" i="18"/>
  <c r="G59" i="18"/>
  <c r="F60" i="18"/>
  <c r="G60" i="18"/>
  <c r="F61" i="18"/>
  <c r="G61" i="18"/>
  <c r="F62" i="18"/>
  <c r="G62" i="18"/>
  <c r="E63" i="18"/>
  <c r="G63" i="18"/>
  <c r="E64" i="18"/>
  <c r="G64" i="18"/>
  <c r="E65" i="18"/>
  <c r="F65" i="18"/>
  <c r="O28" i="19"/>
  <c r="P28" i="19"/>
  <c r="S28" i="19" s="1"/>
  <c r="O27" i="21"/>
  <c r="P27" i="21"/>
  <c r="Q27" i="21" s="1"/>
  <c r="E28" i="8"/>
  <c r="F28" i="8"/>
  <c r="G28" i="8" s="1"/>
  <c r="H28" i="8"/>
  <c r="I28" i="8"/>
  <c r="J28" i="8" s="1"/>
  <c r="K28" i="8"/>
  <c r="L28" i="8"/>
  <c r="M28" i="8" s="1"/>
  <c r="N28" i="8"/>
  <c r="O28" i="8"/>
  <c r="P28" i="8" s="1"/>
  <c r="Q28" i="8"/>
  <c r="R28" i="8"/>
  <c r="T28" i="8"/>
  <c r="U28" i="8"/>
  <c r="V28" i="8" s="1"/>
  <c r="W28" i="8"/>
  <c r="X28" i="8"/>
  <c r="Y28" i="8" s="1"/>
  <c r="Z28" i="8"/>
  <c r="AA28" i="8"/>
  <c r="AB28" i="8" s="1"/>
  <c r="AC28" i="8"/>
  <c r="AD28" i="8"/>
  <c r="AE28" i="8" s="1"/>
  <c r="AF28" i="8"/>
  <c r="AG28" i="8"/>
  <c r="AH28" i="8" s="1"/>
  <c r="O19" i="22"/>
  <c r="P19" i="22"/>
  <c r="S19" i="22" s="1"/>
  <c r="O21" i="22"/>
  <c r="P21" i="22"/>
  <c r="Q21" i="22" s="1"/>
  <c r="O29" i="22"/>
  <c r="P29" i="22"/>
  <c r="O55" i="22"/>
  <c r="P55" i="22"/>
  <c r="O65" i="22"/>
  <c r="P65" i="22"/>
  <c r="R65" i="22" s="1"/>
  <c r="O100" i="22"/>
  <c r="P100" i="22"/>
  <c r="Q100" i="22" s="1"/>
  <c r="O58" i="22"/>
  <c r="P58" i="22"/>
  <c r="S58" i="22" s="1"/>
  <c r="O119" i="22"/>
  <c r="P119" i="22"/>
  <c r="Q119" i="22" s="1"/>
  <c r="O82" i="22"/>
  <c r="P82" i="22"/>
  <c r="Q82" i="22" s="1"/>
  <c r="O123" i="22"/>
  <c r="P123" i="22"/>
  <c r="Q123" i="22" s="1"/>
  <c r="O124" i="22"/>
  <c r="P124" i="22"/>
  <c r="S124" i="22" s="1"/>
  <c r="O17" i="22"/>
  <c r="P17" i="22"/>
  <c r="Q17" i="22" s="1"/>
  <c r="O16" i="22"/>
  <c r="P16" i="22"/>
  <c r="S16" i="22" s="1"/>
  <c r="O15" i="22"/>
  <c r="P15" i="22"/>
  <c r="Q15" i="22" s="1"/>
  <c r="O36" i="22"/>
  <c r="P36" i="22"/>
  <c r="O26" i="22"/>
  <c r="P26" i="22"/>
  <c r="O20" i="22"/>
  <c r="P20" i="22"/>
  <c r="Q20" i="22" s="1"/>
  <c r="O49" i="22"/>
  <c r="P49" i="22"/>
  <c r="Q49" i="22" s="1"/>
  <c r="O67" i="22"/>
  <c r="P67" i="22"/>
  <c r="S67" i="22" s="1"/>
  <c r="O84" i="22"/>
  <c r="P84" i="22"/>
  <c r="Q84" i="22" s="1"/>
  <c r="O68" i="22"/>
  <c r="P68" i="22"/>
  <c r="Q68" i="22" s="1"/>
  <c r="O51" i="22"/>
  <c r="P51" i="22"/>
  <c r="Q51" i="22" s="1"/>
  <c r="O59" i="22"/>
  <c r="P59" i="22"/>
  <c r="S59" i="22" s="1"/>
  <c r="O125" i="22"/>
  <c r="P125" i="22"/>
  <c r="Q125" i="22" s="1"/>
  <c r="O62" i="22"/>
  <c r="P62" i="22"/>
  <c r="Q62" i="22" s="1"/>
  <c r="O69" i="22"/>
  <c r="P69" i="22"/>
  <c r="Q69" i="22" s="1"/>
  <c r="O85" i="22"/>
  <c r="P85" i="22"/>
  <c r="S85" i="22" s="1"/>
  <c r="O63" i="22"/>
  <c r="P63" i="22"/>
  <c r="Q63" i="22" s="1"/>
  <c r="O114" i="22"/>
  <c r="P114" i="22"/>
  <c r="Q114" i="22" s="1"/>
  <c r="O115" i="22"/>
  <c r="P115" i="22"/>
  <c r="Q115" i="22" s="1"/>
  <c r="S115" i="22"/>
  <c r="O83" i="22"/>
  <c r="P83" i="22"/>
  <c r="O70" i="22"/>
  <c r="P70" i="22"/>
  <c r="O109" i="22"/>
  <c r="P109" i="22"/>
  <c r="S109" i="22" s="1"/>
  <c r="O46" i="22"/>
  <c r="P46" i="22"/>
  <c r="Q46" i="22" s="1"/>
  <c r="O97" i="22"/>
  <c r="P97" i="22"/>
  <c r="S97" i="22" s="1"/>
  <c r="O98" i="22"/>
  <c r="P98" i="22"/>
  <c r="Q98" i="22" s="1"/>
  <c r="O105" i="22"/>
  <c r="P105" i="22"/>
  <c r="S105" i="22" s="1"/>
  <c r="O113" i="22"/>
  <c r="P113" i="22"/>
  <c r="Q113" i="22" s="1"/>
  <c r="O129" i="22"/>
  <c r="P129" i="22"/>
  <c r="S129" i="22" s="1"/>
  <c r="O22" i="22"/>
  <c r="P22" i="22"/>
  <c r="Q22" i="22" s="1"/>
  <c r="O89" i="22"/>
  <c r="P89" i="22"/>
  <c r="Q89" i="22" s="1"/>
  <c r="O92" i="22"/>
  <c r="P92" i="22"/>
  <c r="Q92" i="22" s="1"/>
  <c r="O94" i="22"/>
  <c r="P94" i="22"/>
  <c r="S94" i="22" s="1"/>
  <c r="O106" i="22"/>
  <c r="P106" i="22"/>
  <c r="Q106" i="22" s="1"/>
  <c r="O107" i="22"/>
  <c r="P107" i="22"/>
  <c r="S107" i="22" s="1"/>
  <c r="O86" i="22"/>
  <c r="P86" i="22"/>
  <c r="Q86" i="22" s="1"/>
  <c r="O116" i="22"/>
  <c r="P116" i="22"/>
  <c r="O93" i="22"/>
  <c r="P93" i="22"/>
  <c r="O131" i="22"/>
  <c r="P131" i="22"/>
  <c r="S131" i="22" s="1"/>
  <c r="O95" i="22"/>
  <c r="P95" i="22"/>
  <c r="Q95" i="22" s="1"/>
  <c r="O136" i="22"/>
  <c r="P136" i="22"/>
  <c r="S136" i="22" s="1"/>
  <c r="O74" i="22"/>
  <c r="P74" i="22"/>
  <c r="Q74" i="22" s="1"/>
  <c r="O45" i="22"/>
  <c r="P45" i="22"/>
  <c r="Q45" i="22" s="1"/>
  <c r="O27" i="22"/>
  <c r="P27" i="22"/>
  <c r="Q27" i="22" s="1"/>
  <c r="O33" i="22"/>
  <c r="P33" i="22"/>
  <c r="S33" i="22" s="1"/>
  <c r="O18" i="22"/>
  <c r="P18" i="22"/>
  <c r="Q18" i="22" s="1"/>
  <c r="O42" i="22"/>
  <c r="P42" i="22"/>
  <c r="Q42" i="22" s="1"/>
  <c r="O23" i="22"/>
  <c r="P23" i="22"/>
  <c r="Q23" i="22" s="1"/>
  <c r="O39" i="22"/>
  <c r="P39" i="22"/>
  <c r="S39" i="22" s="1"/>
  <c r="O30" i="22"/>
  <c r="P30" i="22"/>
  <c r="Q30" i="22" s="1"/>
  <c r="O71" i="22"/>
  <c r="P71" i="22"/>
  <c r="Q71" i="22" s="1"/>
  <c r="O44" i="22"/>
  <c r="P44" i="22"/>
  <c r="Q44" i="22" s="1"/>
  <c r="O77" i="22"/>
  <c r="P77" i="22"/>
  <c r="O90" i="22"/>
  <c r="P90" i="22"/>
  <c r="O56" i="22"/>
  <c r="P56" i="22"/>
  <c r="S56" i="22" s="1"/>
  <c r="O57" i="22"/>
  <c r="P57" i="22"/>
  <c r="Q57" i="22" s="1"/>
  <c r="O108" i="22"/>
  <c r="P108" i="22"/>
  <c r="S108" i="22" s="1"/>
  <c r="O117" i="22"/>
  <c r="P117" i="22"/>
  <c r="O60" i="22"/>
  <c r="P60" i="22"/>
  <c r="R60" i="22" s="1"/>
  <c r="O91" i="22"/>
  <c r="P91" i="22"/>
  <c r="Q91" i="22" s="1"/>
  <c r="O96" i="22"/>
  <c r="P96" i="22"/>
  <c r="Q96" i="22" s="1"/>
  <c r="O99" i="22"/>
  <c r="P99" i="22"/>
  <c r="S99" i="22" s="1"/>
  <c r="O52" i="22"/>
  <c r="P52" i="22"/>
  <c r="Q52" i="22" s="1"/>
  <c r="O10" i="22"/>
  <c r="P10" i="22"/>
  <c r="Q10" i="22" s="1"/>
  <c r="O48" i="22"/>
  <c r="P48" i="22"/>
  <c r="Q48" i="22" s="1"/>
  <c r="O25" i="22"/>
  <c r="P25" i="22"/>
  <c r="O53" i="22"/>
  <c r="P53" i="22"/>
  <c r="O12" i="22"/>
  <c r="P12" i="22"/>
  <c r="Q12" i="22" s="1"/>
  <c r="O24" i="22"/>
  <c r="P24" i="22"/>
  <c r="Q24" i="22" s="1"/>
  <c r="O66" i="22"/>
  <c r="P66" i="22"/>
  <c r="S66" i="22" s="1"/>
  <c r="O64" i="22"/>
  <c r="P64" i="22"/>
  <c r="Q64" i="22" s="1"/>
  <c r="O81" i="22"/>
  <c r="P81" i="22"/>
  <c r="Q81" i="22" s="1"/>
  <c r="O72" i="22"/>
  <c r="P72" i="22"/>
  <c r="Q72" i="22" s="1"/>
  <c r="O78" i="22"/>
  <c r="P78" i="22"/>
  <c r="S78" i="22" s="1"/>
  <c r="O50" i="22"/>
  <c r="P50" i="22"/>
  <c r="Q50" i="22" s="1"/>
  <c r="O118" i="22"/>
  <c r="P118" i="22"/>
  <c r="Q118" i="22" s="1"/>
  <c r="O130" i="22"/>
  <c r="P130" i="22"/>
  <c r="Q130" i="22" s="1"/>
  <c r="O132" i="22"/>
  <c r="P132" i="22"/>
  <c r="S132" i="22" s="1"/>
  <c r="O32" i="22"/>
  <c r="P32" i="22"/>
  <c r="Q32" i="22" s="1"/>
  <c r="O7" i="22"/>
  <c r="P7" i="22"/>
  <c r="Q7" i="22" s="1"/>
  <c r="O41" i="22"/>
  <c r="P41" i="22"/>
  <c r="Q41" i="22" s="1"/>
  <c r="O61" i="22"/>
  <c r="P61" i="22"/>
  <c r="O31" i="22"/>
  <c r="P31" i="22"/>
  <c r="O40" i="22"/>
  <c r="P40" i="22"/>
  <c r="Q40" i="22" s="1"/>
  <c r="O43" i="22"/>
  <c r="P43" i="22"/>
  <c r="Q43" i="22" s="1"/>
  <c r="O88" i="22"/>
  <c r="P88" i="22"/>
  <c r="S88" i="22" s="1"/>
  <c r="O9" i="22"/>
  <c r="P9" i="22"/>
  <c r="Q9" i="22" s="1"/>
  <c r="O6" i="22"/>
  <c r="P6" i="22"/>
  <c r="Q6" i="22" s="1"/>
  <c r="O37" i="22"/>
  <c r="P37" i="22"/>
  <c r="Q37" i="22" s="1"/>
  <c r="O47" i="22"/>
  <c r="P47" i="22"/>
  <c r="S47" i="22" s="1"/>
  <c r="O14" i="22"/>
  <c r="P14" i="22"/>
  <c r="Q14" i="22" s="1"/>
  <c r="O13" i="22"/>
  <c r="P13" i="22"/>
  <c r="R13" i="22" s="1"/>
  <c r="O87" i="22"/>
  <c r="P87" i="22"/>
  <c r="Q87" i="22" s="1"/>
  <c r="O8" i="22"/>
  <c r="P8" i="22"/>
  <c r="S8" i="22" s="1"/>
  <c r="O11" i="22"/>
  <c r="P11" i="22"/>
  <c r="Q11" i="22" s="1"/>
  <c r="O38" i="22"/>
  <c r="P38" i="22"/>
  <c r="R38" i="22" s="1"/>
  <c r="O34" i="22"/>
  <c r="P34" i="22"/>
  <c r="Q34" i="22" s="1"/>
  <c r="O35" i="22"/>
  <c r="P35" i="22"/>
  <c r="O54" i="22"/>
  <c r="P54" i="22"/>
  <c r="T64" i="23" l="1"/>
  <c r="T52" i="24"/>
  <c r="T123" i="20"/>
  <c r="AM73" i="3"/>
  <c r="AL73" i="3"/>
  <c r="AI76" i="3"/>
  <c r="T69" i="20"/>
  <c r="T76" i="22"/>
  <c r="T73" i="22"/>
  <c r="T137" i="22"/>
  <c r="T126" i="22"/>
  <c r="AN100" i="3"/>
  <c r="E76" i="18" s="1"/>
  <c r="AN124" i="3"/>
  <c r="E79" i="18" s="1"/>
  <c r="AI30" i="8"/>
  <c r="T37" i="23"/>
  <c r="AI40" i="5"/>
  <c r="R109" i="22"/>
  <c r="T109" i="22" s="1"/>
  <c r="R57" i="22"/>
  <c r="Q109" i="22"/>
  <c r="S15" i="22"/>
  <c r="AN81" i="3"/>
  <c r="E78" i="18" s="1"/>
  <c r="AI79" i="3"/>
  <c r="S42" i="22"/>
  <c r="R131" i="22"/>
  <c r="Q60" i="22"/>
  <c r="Q131" i="22"/>
  <c r="R12" i="22"/>
  <c r="T137" i="20"/>
  <c r="Q38" i="22"/>
  <c r="R56" i="22"/>
  <c r="AN109" i="3"/>
  <c r="AJ76" i="3"/>
  <c r="AK76" i="3" s="1"/>
  <c r="AJ79" i="3"/>
  <c r="AL79" i="3" s="1"/>
  <c r="AI118" i="3"/>
  <c r="AJ40" i="5"/>
  <c r="AL40" i="5" s="1"/>
  <c r="AL85" i="3"/>
  <c r="AN73" i="3"/>
  <c r="E194" i="18" s="1"/>
  <c r="AM85" i="3"/>
  <c r="AJ125" i="3"/>
  <c r="AK125" i="3" s="1"/>
  <c r="AN34" i="5"/>
  <c r="F126" i="18" s="1"/>
  <c r="AI56" i="5"/>
  <c r="S72" i="22"/>
  <c r="R21" i="22"/>
  <c r="S12" i="22"/>
  <c r="S46" i="22"/>
  <c r="AK30" i="8"/>
  <c r="AM30" i="8"/>
  <c r="AL30" i="8"/>
  <c r="S38" i="22"/>
  <c r="T38" i="22" s="1"/>
  <c r="S10" i="22"/>
  <c r="S81" i="22"/>
  <c r="R10" i="22"/>
  <c r="S44" i="22"/>
  <c r="R123" i="22"/>
  <c r="Q65" i="22"/>
  <c r="AM76" i="3"/>
  <c r="AK118" i="3"/>
  <c r="AL118" i="3"/>
  <c r="AM118" i="3"/>
  <c r="AK56" i="5"/>
  <c r="AL56" i="5"/>
  <c r="AM56" i="5"/>
  <c r="AK40" i="5"/>
  <c r="R72" i="22"/>
  <c r="T72" i="22" s="1"/>
  <c r="R81" i="22"/>
  <c r="S48" i="22"/>
  <c r="Q56" i="22"/>
  <c r="R44" i="22"/>
  <c r="R42" i="22"/>
  <c r="S27" i="22"/>
  <c r="S89" i="22"/>
  <c r="R46" i="22"/>
  <c r="S62" i="22"/>
  <c r="R16" i="22"/>
  <c r="S82" i="22"/>
  <c r="Q13" i="22"/>
  <c r="S43" i="22"/>
  <c r="S40" i="22"/>
  <c r="S130" i="22"/>
  <c r="S118" i="22"/>
  <c r="R48" i="22"/>
  <c r="S60" i="22"/>
  <c r="R27" i="22"/>
  <c r="R89" i="22"/>
  <c r="R115" i="22"/>
  <c r="T115" i="22" s="1"/>
  <c r="R62" i="22"/>
  <c r="S49" i="22"/>
  <c r="S20" i="22"/>
  <c r="R82" i="22"/>
  <c r="R34" i="22"/>
  <c r="R43" i="22"/>
  <c r="R130" i="22"/>
  <c r="R118" i="22"/>
  <c r="S57" i="22"/>
  <c r="S95" i="22"/>
  <c r="R49" i="22"/>
  <c r="R20" i="22"/>
  <c r="R19" i="22"/>
  <c r="R28" i="19"/>
  <c r="S27" i="21"/>
  <c r="R27" i="21"/>
  <c r="S28" i="8"/>
  <c r="AJ28" i="8" s="1"/>
  <c r="Q28" i="19"/>
  <c r="T28" i="19" s="1"/>
  <c r="S37" i="22"/>
  <c r="S6" i="22"/>
  <c r="R40" i="22"/>
  <c r="T40" i="22" s="1"/>
  <c r="S41" i="22"/>
  <c r="S7" i="22"/>
  <c r="S71" i="22"/>
  <c r="S45" i="22"/>
  <c r="R95" i="22"/>
  <c r="T95" i="22" s="1"/>
  <c r="S86" i="22"/>
  <c r="S113" i="22"/>
  <c r="S114" i="22"/>
  <c r="S51" i="22"/>
  <c r="S68" i="22"/>
  <c r="Q19" i="22"/>
  <c r="S87" i="22"/>
  <c r="S13" i="22"/>
  <c r="R37" i="22"/>
  <c r="R6" i="22"/>
  <c r="T6" i="22" s="1"/>
  <c r="R41" i="22"/>
  <c r="R7" i="22"/>
  <c r="S24" i="22"/>
  <c r="S96" i="22"/>
  <c r="S91" i="22"/>
  <c r="R71" i="22"/>
  <c r="S23" i="22"/>
  <c r="R45" i="22"/>
  <c r="T45" i="22" s="1"/>
  <c r="R86" i="22"/>
  <c r="R107" i="22"/>
  <c r="S92" i="22"/>
  <c r="R113" i="22"/>
  <c r="R105" i="22"/>
  <c r="R114" i="22"/>
  <c r="S69" i="22"/>
  <c r="R51" i="22"/>
  <c r="R68" i="22"/>
  <c r="R15" i="22"/>
  <c r="Q16" i="22"/>
  <c r="S100" i="22"/>
  <c r="S65" i="22"/>
  <c r="S34" i="22"/>
  <c r="R87" i="22"/>
  <c r="R24" i="22"/>
  <c r="R96" i="22"/>
  <c r="R91" i="22"/>
  <c r="R23" i="22"/>
  <c r="Q107" i="22"/>
  <c r="R92" i="22"/>
  <c r="Q105" i="22"/>
  <c r="R69" i="22"/>
  <c r="S123" i="22"/>
  <c r="T123" i="22" s="1"/>
  <c r="R100" i="22"/>
  <c r="S21" i="22"/>
  <c r="R54" i="22"/>
  <c r="S54" i="22"/>
  <c r="Q35" i="22"/>
  <c r="R35" i="22"/>
  <c r="R31" i="22"/>
  <c r="S31" i="22"/>
  <c r="Q61" i="22"/>
  <c r="R61" i="22"/>
  <c r="Q25" i="22"/>
  <c r="R25" i="22"/>
  <c r="Q116" i="22"/>
  <c r="R116" i="22"/>
  <c r="S116" i="22"/>
  <c r="Q83" i="22"/>
  <c r="R83" i="22"/>
  <c r="S83" i="22"/>
  <c r="Q88" i="22"/>
  <c r="R88" i="22"/>
  <c r="R64" i="22"/>
  <c r="S64" i="22"/>
  <c r="R50" i="22"/>
  <c r="S50" i="22"/>
  <c r="R93" i="22"/>
  <c r="S93" i="22"/>
  <c r="Q93" i="22"/>
  <c r="R70" i="22"/>
  <c r="S70" i="22"/>
  <c r="Q70" i="22"/>
  <c r="R26" i="22"/>
  <c r="S26" i="22"/>
  <c r="Q26" i="22"/>
  <c r="R53" i="22"/>
  <c r="S53" i="22"/>
  <c r="R117" i="22"/>
  <c r="S117" i="22"/>
  <c r="Q36" i="22"/>
  <c r="R36" i="22"/>
  <c r="S36" i="22"/>
  <c r="R9" i="22"/>
  <c r="S9" i="22"/>
  <c r="Q66" i="22"/>
  <c r="R66" i="22"/>
  <c r="Q77" i="22"/>
  <c r="R77" i="22"/>
  <c r="S77" i="22"/>
  <c r="Q29" i="22"/>
  <c r="R29" i="22"/>
  <c r="S29" i="22"/>
  <c r="R14" i="22"/>
  <c r="S14" i="22"/>
  <c r="Q47" i="22"/>
  <c r="R47" i="22"/>
  <c r="Q78" i="22"/>
  <c r="R78" i="22"/>
  <c r="Q54" i="22"/>
  <c r="S35" i="22"/>
  <c r="R11" i="22"/>
  <c r="S11" i="22"/>
  <c r="Q8" i="22"/>
  <c r="R8" i="22"/>
  <c r="Q31" i="22"/>
  <c r="S61" i="22"/>
  <c r="R32" i="22"/>
  <c r="S32" i="22"/>
  <c r="Q132" i="22"/>
  <c r="R132" i="22"/>
  <c r="Q53" i="22"/>
  <c r="S25" i="22"/>
  <c r="R52" i="22"/>
  <c r="S52" i="22"/>
  <c r="Q99" i="22"/>
  <c r="R99" i="22"/>
  <c r="Q117" i="22"/>
  <c r="Q108" i="22"/>
  <c r="R108" i="22"/>
  <c r="R90" i="22"/>
  <c r="S90" i="22"/>
  <c r="Q90" i="22"/>
  <c r="R55" i="22"/>
  <c r="S55" i="22"/>
  <c r="Q55" i="22"/>
  <c r="R74" i="22"/>
  <c r="S74" i="22"/>
  <c r="Q97" i="22"/>
  <c r="R97" i="22"/>
  <c r="R84" i="22"/>
  <c r="S84" i="22"/>
  <c r="Q67" i="22"/>
  <c r="R67" i="22"/>
  <c r="R119" i="22"/>
  <c r="S119" i="22"/>
  <c r="Q58" i="22"/>
  <c r="R58" i="22"/>
  <c r="R18" i="22"/>
  <c r="S18" i="22"/>
  <c r="Q33" i="22"/>
  <c r="R33" i="22"/>
  <c r="R22" i="22"/>
  <c r="S22" i="22"/>
  <c r="Q129" i="22"/>
  <c r="R129" i="22"/>
  <c r="R125" i="22"/>
  <c r="S125" i="22"/>
  <c r="Q59" i="22"/>
  <c r="R59" i="22"/>
  <c r="R17" i="22"/>
  <c r="S17" i="22"/>
  <c r="Q124" i="22"/>
  <c r="R124" i="22"/>
  <c r="Q136" i="22"/>
  <c r="R136" i="22"/>
  <c r="R98" i="22"/>
  <c r="S98" i="22"/>
  <c r="R30" i="22"/>
  <c r="S30" i="22"/>
  <c r="Q39" i="22"/>
  <c r="R39" i="22"/>
  <c r="R106" i="22"/>
  <c r="S106" i="22"/>
  <c r="Q94" i="22"/>
  <c r="R94" i="22"/>
  <c r="R63" i="22"/>
  <c r="S63" i="22"/>
  <c r="Q85" i="22"/>
  <c r="R85" i="22"/>
  <c r="O56" i="23"/>
  <c r="P56" i="23"/>
  <c r="Q56" i="23" s="1"/>
  <c r="O70" i="23"/>
  <c r="P70" i="23"/>
  <c r="Q70" i="23" s="1"/>
  <c r="O60" i="24"/>
  <c r="P60" i="24"/>
  <c r="S60" i="24" s="1"/>
  <c r="O62" i="24"/>
  <c r="P62" i="24"/>
  <c r="Q62" i="24" s="1"/>
  <c r="E57" i="5"/>
  <c r="F57" i="5"/>
  <c r="G57" i="5" s="1"/>
  <c r="H57" i="5"/>
  <c r="I57" i="5"/>
  <c r="J57" i="5" s="1"/>
  <c r="K57" i="5"/>
  <c r="L57" i="5"/>
  <c r="M57" i="5" s="1"/>
  <c r="N57" i="5"/>
  <c r="O57" i="5"/>
  <c r="P57" i="5" s="1"/>
  <c r="Q57" i="5"/>
  <c r="R57" i="5"/>
  <c r="T57" i="5"/>
  <c r="U57" i="5"/>
  <c r="V57" i="5" s="1"/>
  <c r="W57" i="5"/>
  <c r="X57" i="5"/>
  <c r="Y57" i="5" s="1"/>
  <c r="Z57" i="5"/>
  <c r="AA57" i="5"/>
  <c r="AB57" i="5" s="1"/>
  <c r="AC57" i="5"/>
  <c r="AD57" i="5"/>
  <c r="AE57" i="5" s="1"/>
  <c r="AF57" i="5"/>
  <c r="AG57" i="5"/>
  <c r="AH57" i="5" s="1"/>
  <c r="E69" i="5"/>
  <c r="F69" i="5"/>
  <c r="G69" i="5" s="1"/>
  <c r="H69" i="5"/>
  <c r="I69" i="5"/>
  <c r="J69" i="5" s="1"/>
  <c r="K69" i="5"/>
  <c r="L69" i="5"/>
  <c r="M69" i="5" s="1"/>
  <c r="N69" i="5"/>
  <c r="O69" i="5"/>
  <c r="P69" i="5" s="1"/>
  <c r="Q69" i="5"/>
  <c r="R69" i="5"/>
  <c r="T69" i="5"/>
  <c r="U69" i="5"/>
  <c r="V69" i="5" s="1"/>
  <c r="W69" i="5"/>
  <c r="X69" i="5"/>
  <c r="Y69" i="5" s="1"/>
  <c r="Z69" i="5"/>
  <c r="AA69" i="5"/>
  <c r="AB69" i="5" s="1"/>
  <c r="AC69" i="5"/>
  <c r="AD69" i="5"/>
  <c r="AE69" i="5" s="1"/>
  <c r="AF69" i="5"/>
  <c r="AG69" i="5"/>
  <c r="AH69" i="5" s="1"/>
  <c r="O119" i="20"/>
  <c r="P119" i="20"/>
  <c r="S119" i="20" s="1"/>
  <c r="O88" i="20"/>
  <c r="P88" i="20"/>
  <c r="Q88" i="20" s="1"/>
  <c r="O124" i="20"/>
  <c r="P124" i="20"/>
  <c r="Q124" i="20" s="1"/>
  <c r="O114" i="20"/>
  <c r="P114" i="20"/>
  <c r="R114" i="20" s="1"/>
  <c r="O90" i="20"/>
  <c r="P90" i="20"/>
  <c r="S90" i="20" s="1"/>
  <c r="E108" i="3"/>
  <c r="F108" i="3"/>
  <c r="G108" i="3" s="1"/>
  <c r="H108" i="3"/>
  <c r="I108" i="3"/>
  <c r="J108" i="3" s="1"/>
  <c r="K108" i="3"/>
  <c r="L108" i="3"/>
  <c r="M108" i="3" s="1"/>
  <c r="N108" i="3"/>
  <c r="O108" i="3"/>
  <c r="P108" i="3" s="1"/>
  <c r="Q108" i="3"/>
  <c r="R108" i="3"/>
  <c r="T108" i="3"/>
  <c r="U108" i="3"/>
  <c r="V108" i="3" s="1"/>
  <c r="W108" i="3"/>
  <c r="X108" i="3"/>
  <c r="Y108" i="3" s="1"/>
  <c r="Z108" i="3"/>
  <c r="AA108" i="3"/>
  <c r="AB108" i="3" s="1"/>
  <c r="AC108" i="3"/>
  <c r="AD108" i="3"/>
  <c r="AE108" i="3" s="1"/>
  <c r="AF108" i="3"/>
  <c r="AG108" i="3"/>
  <c r="AH108" i="3" s="1"/>
  <c r="E98" i="3"/>
  <c r="F98" i="3"/>
  <c r="G98" i="3" s="1"/>
  <c r="H98" i="3"/>
  <c r="I98" i="3"/>
  <c r="J98" i="3" s="1"/>
  <c r="K98" i="3"/>
  <c r="L98" i="3"/>
  <c r="M98" i="3" s="1"/>
  <c r="N98" i="3"/>
  <c r="O98" i="3"/>
  <c r="P98" i="3" s="1"/>
  <c r="Q98" i="3"/>
  <c r="R98" i="3"/>
  <c r="T98" i="3"/>
  <c r="U98" i="3"/>
  <c r="V98" i="3" s="1"/>
  <c r="W98" i="3"/>
  <c r="X98" i="3"/>
  <c r="Y98" i="3" s="1"/>
  <c r="Z98" i="3"/>
  <c r="AA98" i="3"/>
  <c r="AB98" i="3" s="1"/>
  <c r="AC98" i="3"/>
  <c r="AD98" i="3"/>
  <c r="AE98" i="3" s="1"/>
  <c r="AF98" i="3"/>
  <c r="AG98" i="3"/>
  <c r="AH98" i="3" s="1"/>
  <c r="E116" i="3"/>
  <c r="F116" i="3"/>
  <c r="G116" i="3" s="1"/>
  <c r="H116" i="3"/>
  <c r="I116" i="3"/>
  <c r="J116" i="3" s="1"/>
  <c r="K116" i="3"/>
  <c r="L116" i="3"/>
  <c r="M116" i="3" s="1"/>
  <c r="N116" i="3"/>
  <c r="O116" i="3"/>
  <c r="P116" i="3" s="1"/>
  <c r="Q116" i="3"/>
  <c r="R116" i="3"/>
  <c r="T116" i="3"/>
  <c r="U116" i="3"/>
  <c r="V116" i="3" s="1"/>
  <c r="W116" i="3"/>
  <c r="X116" i="3"/>
  <c r="Y116" i="3" s="1"/>
  <c r="Z116" i="3"/>
  <c r="AA116" i="3"/>
  <c r="AB116" i="3" s="1"/>
  <c r="AC116" i="3"/>
  <c r="AD116" i="3"/>
  <c r="AE116" i="3" s="1"/>
  <c r="AF116" i="3"/>
  <c r="AG116" i="3"/>
  <c r="AH116" i="3" s="1"/>
  <c r="E114" i="3"/>
  <c r="F114" i="3"/>
  <c r="G114" i="3" s="1"/>
  <c r="H114" i="3"/>
  <c r="I114" i="3"/>
  <c r="J114" i="3" s="1"/>
  <c r="K114" i="3"/>
  <c r="L114" i="3"/>
  <c r="M114" i="3" s="1"/>
  <c r="N114" i="3"/>
  <c r="O114" i="3"/>
  <c r="P114" i="3" s="1"/>
  <c r="Q114" i="3"/>
  <c r="R114" i="3"/>
  <c r="T114" i="3"/>
  <c r="U114" i="3"/>
  <c r="V114" i="3" s="1"/>
  <c r="W114" i="3"/>
  <c r="X114" i="3"/>
  <c r="Y114" i="3" s="1"/>
  <c r="Z114" i="3"/>
  <c r="AA114" i="3"/>
  <c r="AB114" i="3" s="1"/>
  <c r="AC114" i="3"/>
  <c r="AD114" i="3"/>
  <c r="AE114" i="3" s="1"/>
  <c r="AF114" i="3"/>
  <c r="AG114" i="3"/>
  <c r="AH114" i="3" s="1"/>
  <c r="E112" i="3"/>
  <c r="F112" i="3"/>
  <c r="G112" i="3" s="1"/>
  <c r="H112" i="3"/>
  <c r="I112" i="3"/>
  <c r="J112" i="3" s="1"/>
  <c r="K112" i="3"/>
  <c r="L112" i="3"/>
  <c r="M112" i="3" s="1"/>
  <c r="N112" i="3"/>
  <c r="O112" i="3"/>
  <c r="P112" i="3" s="1"/>
  <c r="Q112" i="3"/>
  <c r="R112" i="3"/>
  <c r="T112" i="3"/>
  <c r="U112" i="3"/>
  <c r="V112" i="3" s="1"/>
  <c r="W112" i="3"/>
  <c r="X112" i="3"/>
  <c r="Y112" i="3" s="1"/>
  <c r="Z112" i="3"/>
  <c r="AA112" i="3"/>
  <c r="AB112" i="3" s="1"/>
  <c r="AC112" i="3"/>
  <c r="AD112" i="3"/>
  <c r="AE112" i="3" s="1"/>
  <c r="AF112" i="3"/>
  <c r="AG112" i="3"/>
  <c r="AH112" i="3" s="1"/>
  <c r="S56" i="23" l="1"/>
  <c r="T57" i="22"/>
  <c r="T48" i="22"/>
  <c r="T15" i="22"/>
  <c r="T107" i="22"/>
  <c r="T12" i="22"/>
  <c r="T42" i="22"/>
  <c r="T27" i="21"/>
  <c r="T81" i="22"/>
  <c r="T131" i="22"/>
  <c r="T117" i="22"/>
  <c r="T92" i="22"/>
  <c r="T20" i="22"/>
  <c r="T118" i="22"/>
  <c r="T44" i="22"/>
  <c r="T56" i="22"/>
  <c r="T88" i="22"/>
  <c r="T62" i="22"/>
  <c r="T60" i="22"/>
  <c r="R56" i="23"/>
  <c r="T56" i="23" s="1"/>
  <c r="T46" i="22"/>
  <c r="T24" i="22"/>
  <c r="T65" i="22"/>
  <c r="T130" i="22"/>
  <c r="T96" i="22"/>
  <c r="T114" i="22"/>
  <c r="T34" i="22"/>
  <c r="T106" i="22"/>
  <c r="T119" i="22"/>
  <c r="T21" i="22"/>
  <c r="T87" i="22"/>
  <c r="T71" i="22"/>
  <c r="T8" i="22"/>
  <c r="T27" i="22"/>
  <c r="T86" i="22"/>
  <c r="AK79" i="3"/>
  <c r="AL76" i="3"/>
  <c r="AN76" i="3" s="1"/>
  <c r="E55" i="18" s="1"/>
  <c r="AM79" i="3"/>
  <c r="AM40" i="5"/>
  <c r="AN40" i="5" s="1"/>
  <c r="F158" i="18" s="1"/>
  <c r="AN85" i="3"/>
  <c r="E150" i="18" s="1"/>
  <c r="AM125" i="3"/>
  <c r="AL125" i="3"/>
  <c r="AN30" i="8"/>
  <c r="T43" i="22"/>
  <c r="T7" i="22"/>
  <c r="T10" i="22"/>
  <c r="T23" i="22"/>
  <c r="T78" i="22"/>
  <c r="T49" i="22"/>
  <c r="T19" i="22"/>
  <c r="T13" i="22"/>
  <c r="T66" i="22"/>
  <c r="T51" i="22"/>
  <c r="T84" i="22"/>
  <c r="T64" i="22"/>
  <c r="T74" i="22"/>
  <c r="T89" i="22"/>
  <c r="T36" i="22"/>
  <c r="T100" i="22"/>
  <c r="T16" i="22"/>
  <c r="T69" i="22"/>
  <c r="T68" i="22"/>
  <c r="T82" i="22"/>
  <c r="AN118" i="3"/>
  <c r="E113" i="18" s="1"/>
  <c r="AN56" i="5"/>
  <c r="F30" i="18" s="1"/>
  <c r="T41" i="22"/>
  <c r="T55" i="22"/>
  <c r="T29" i="22"/>
  <c r="T113" i="22"/>
  <c r="T99" i="22"/>
  <c r="T105" i="22"/>
  <c r="T91" i="22"/>
  <c r="T37" i="22"/>
  <c r="AI28" i="8"/>
  <c r="AK28" i="8"/>
  <c r="AL28" i="8"/>
  <c r="AM28" i="8"/>
  <c r="S62" i="24"/>
  <c r="T63" i="22"/>
  <c r="T94" i="22"/>
  <c r="T98" i="22"/>
  <c r="T17" i="22"/>
  <c r="T59" i="22"/>
  <c r="T33" i="22"/>
  <c r="T67" i="22"/>
  <c r="T132" i="22"/>
  <c r="T9" i="22"/>
  <c r="T116" i="22"/>
  <c r="T61" i="22"/>
  <c r="T35" i="22"/>
  <c r="T85" i="22"/>
  <c r="T77" i="22"/>
  <c r="T50" i="22"/>
  <c r="T83" i="22"/>
  <c r="T25" i="22"/>
  <c r="T129" i="22"/>
  <c r="T14" i="22"/>
  <c r="T124" i="22"/>
  <c r="T125" i="22"/>
  <c r="T18" i="22"/>
  <c r="T90" i="22"/>
  <c r="T108" i="22"/>
  <c r="T53" i="22"/>
  <c r="T31" i="22"/>
  <c r="T54" i="22"/>
  <c r="T26" i="22"/>
  <c r="T70" i="22"/>
  <c r="T39" i="22"/>
  <c r="T97" i="22"/>
  <c r="T30" i="22"/>
  <c r="T136" i="22"/>
  <c r="T22" i="22"/>
  <c r="T58" i="22"/>
  <c r="T52" i="22"/>
  <c r="T32" i="22"/>
  <c r="T11" i="22"/>
  <c r="T47" i="22"/>
  <c r="T93" i="22"/>
  <c r="S69" i="5"/>
  <c r="AI69" i="5" s="1"/>
  <c r="S57" i="5"/>
  <c r="AJ57" i="5" s="1"/>
  <c r="R60" i="24"/>
  <c r="S70" i="23"/>
  <c r="R70" i="23"/>
  <c r="R62" i="24"/>
  <c r="Q60" i="24"/>
  <c r="Q90" i="20"/>
  <c r="S112" i="3"/>
  <c r="AJ112" i="3" s="1"/>
  <c r="S114" i="3"/>
  <c r="AJ114" i="3" s="1"/>
  <c r="S116" i="3"/>
  <c r="AI116" i="3" s="1"/>
  <c r="S98" i="3"/>
  <c r="AI98" i="3" s="1"/>
  <c r="S108" i="3"/>
  <c r="AI108" i="3" s="1"/>
  <c r="R119" i="20"/>
  <c r="Q119" i="20"/>
  <c r="Q114" i="20"/>
  <c r="R90" i="20"/>
  <c r="S88" i="20"/>
  <c r="R88" i="20"/>
  <c r="S124" i="20"/>
  <c r="S114" i="20"/>
  <c r="R124" i="20"/>
  <c r="E203" i="18"/>
  <c r="F203" i="18"/>
  <c r="E176" i="18"/>
  <c r="F176" i="18"/>
  <c r="E200" i="18"/>
  <c r="G200" i="18"/>
  <c r="E190" i="18"/>
  <c r="G190" i="18"/>
  <c r="E191" i="18"/>
  <c r="G191" i="18"/>
  <c r="E29" i="18"/>
  <c r="G29" i="18"/>
  <c r="F149" i="18"/>
  <c r="G149" i="18"/>
  <c r="F52" i="18"/>
  <c r="G52" i="18"/>
  <c r="F53" i="18"/>
  <c r="G53" i="18"/>
  <c r="E46" i="3"/>
  <c r="F46" i="3"/>
  <c r="G46" i="3" s="1"/>
  <c r="H46" i="3"/>
  <c r="I46" i="3"/>
  <c r="J46" i="3" s="1"/>
  <c r="K46" i="3"/>
  <c r="L46" i="3"/>
  <c r="M46" i="3" s="1"/>
  <c r="N46" i="3"/>
  <c r="O46" i="3"/>
  <c r="P46" i="3" s="1"/>
  <c r="Q46" i="3"/>
  <c r="R46" i="3"/>
  <c r="T46" i="3"/>
  <c r="U46" i="3"/>
  <c r="W46" i="3"/>
  <c r="X46" i="3"/>
  <c r="Z46" i="3"/>
  <c r="AA46" i="3"/>
  <c r="AC46" i="3"/>
  <c r="AD46" i="3"/>
  <c r="AE46" i="3" s="1"/>
  <c r="AF46" i="3"/>
  <c r="AG46" i="3"/>
  <c r="O21" i="20"/>
  <c r="P21" i="20"/>
  <c r="S21" i="20" s="1"/>
  <c r="E107" i="3"/>
  <c r="F107" i="3"/>
  <c r="G107" i="3" s="1"/>
  <c r="H107" i="3"/>
  <c r="I107" i="3"/>
  <c r="J107" i="3" s="1"/>
  <c r="K107" i="3"/>
  <c r="L107" i="3"/>
  <c r="M107" i="3" s="1"/>
  <c r="N107" i="3"/>
  <c r="O107" i="3"/>
  <c r="P107" i="3" s="1"/>
  <c r="Q107" i="3"/>
  <c r="R107" i="3"/>
  <c r="T107" i="3"/>
  <c r="U107" i="3"/>
  <c r="V107" i="3" s="1"/>
  <c r="W107" i="3"/>
  <c r="X107" i="3"/>
  <c r="Y107" i="3" s="1"/>
  <c r="Z107" i="3"/>
  <c r="AA107" i="3"/>
  <c r="AB107" i="3" s="1"/>
  <c r="AC107" i="3"/>
  <c r="AD107" i="3"/>
  <c r="AE107" i="3" s="1"/>
  <c r="AF107" i="3"/>
  <c r="AG107" i="3"/>
  <c r="AH107" i="3" s="1"/>
  <c r="E55" i="3"/>
  <c r="F55" i="3"/>
  <c r="G55" i="3" s="1"/>
  <c r="H55" i="3"/>
  <c r="I55" i="3"/>
  <c r="J55" i="3" s="1"/>
  <c r="K55" i="3"/>
  <c r="L55" i="3"/>
  <c r="M55" i="3" s="1"/>
  <c r="N55" i="3"/>
  <c r="O55" i="3"/>
  <c r="P55" i="3" s="1"/>
  <c r="Q55" i="3"/>
  <c r="R55" i="3"/>
  <c r="T55" i="3"/>
  <c r="U55" i="3"/>
  <c r="W55" i="3"/>
  <c r="X55" i="3"/>
  <c r="Z55" i="3"/>
  <c r="AA55" i="3"/>
  <c r="AC55" i="3"/>
  <c r="AD55" i="3"/>
  <c r="AE55" i="3" s="1"/>
  <c r="AF55" i="3"/>
  <c r="AG55" i="3"/>
  <c r="O99" i="20"/>
  <c r="P99" i="20"/>
  <c r="S99" i="20" s="1"/>
  <c r="O73" i="20"/>
  <c r="P73" i="20"/>
  <c r="Q73" i="20" s="1"/>
  <c r="S73" i="20"/>
  <c r="E33" i="5"/>
  <c r="F33" i="5"/>
  <c r="G33" i="5" s="1"/>
  <c r="H33" i="5"/>
  <c r="I33" i="5"/>
  <c r="J33" i="5" s="1"/>
  <c r="K33" i="5"/>
  <c r="L33" i="5"/>
  <c r="M33" i="5" s="1"/>
  <c r="N33" i="5"/>
  <c r="O33" i="5"/>
  <c r="P33" i="5" s="1"/>
  <c r="Q33" i="5"/>
  <c r="R33" i="5"/>
  <c r="T33" i="5"/>
  <c r="U33" i="5"/>
  <c r="V33" i="5" s="1"/>
  <c r="W33" i="5"/>
  <c r="X33" i="5"/>
  <c r="Y33" i="5" s="1"/>
  <c r="Z33" i="5"/>
  <c r="AA33" i="5"/>
  <c r="AB33" i="5" s="1"/>
  <c r="AC33" i="5"/>
  <c r="AD33" i="5"/>
  <c r="AF33" i="5"/>
  <c r="AG33" i="5"/>
  <c r="O32" i="23"/>
  <c r="P32" i="23"/>
  <c r="S32" i="23" s="1"/>
  <c r="O39" i="24"/>
  <c r="P39" i="24"/>
  <c r="S39" i="24" s="1"/>
  <c r="E54" i="5"/>
  <c r="F54" i="5"/>
  <c r="G54" i="5" s="1"/>
  <c r="H54" i="5"/>
  <c r="I54" i="5"/>
  <c r="J54" i="5" s="1"/>
  <c r="K54" i="5"/>
  <c r="L54" i="5"/>
  <c r="M54" i="5" s="1"/>
  <c r="N54" i="5"/>
  <c r="O54" i="5"/>
  <c r="P54" i="5" s="1"/>
  <c r="Q54" i="5"/>
  <c r="R54" i="5"/>
  <c r="T54" i="5"/>
  <c r="U54" i="5"/>
  <c r="W54" i="5"/>
  <c r="X54" i="5"/>
  <c r="Y54" i="5" s="1"/>
  <c r="Z54" i="5"/>
  <c r="AA54" i="5"/>
  <c r="AB54" i="5" s="1"/>
  <c r="AC54" i="5"/>
  <c r="AD54" i="5"/>
  <c r="AE54" i="5" s="1"/>
  <c r="AF54" i="5"/>
  <c r="AG54" i="5"/>
  <c r="AH54" i="5" s="1"/>
  <c r="O52" i="23"/>
  <c r="P52" i="23"/>
  <c r="S52" i="23" s="1"/>
  <c r="O59" i="24"/>
  <c r="P59" i="24"/>
  <c r="S59" i="24" s="1"/>
  <c r="E16" i="5"/>
  <c r="F16" i="5"/>
  <c r="G16" i="5" s="1"/>
  <c r="H16" i="5"/>
  <c r="I16" i="5"/>
  <c r="J16" i="5" s="1"/>
  <c r="K16" i="5"/>
  <c r="L16" i="5"/>
  <c r="M16" i="5" s="1"/>
  <c r="N16" i="5"/>
  <c r="O16" i="5"/>
  <c r="P16" i="5" s="1"/>
  <c r="Q16" i="5"/>
  <c r="R16" i="5"/>
  <c r="T16" i="5"/>
  <c r="U16" i="5"/>
  <c r="W16" i="5"/>
  <c r="X16" i="5"/>
  <c r="Z16" i="5"/>
  <c r="AA16" i="5"/>
  <c r="AC16" i="5"/>
  <c r="AD16" i="5"/>
  <c r="AF16" i="5"/>
  <c r="AG16" i="5"/>
  <c r="O14" i="23"/>
  <c r="P14" i="23"/>
  <c r="S14" i="23" s="1"/>
  <c r="O21" i="24"/>
  <c r="P21" i="24"/>
  <c r="S21" i="24" s="1"/>
  <c r="E35" i="5"/>
  <c r="F35" i="5"/>
  <c r="G35" i="5" s="1"/>
  <c r="H35" i="5"/>
  <c r="I35" i="5"/>
  <c r="J35" i="5" s="1"/>
  <c r="K35" i="5"/>
  <c r="L35" i="5"/>
  <c r="M35" i="5" s="1"/>
  <c r="N35" i="5"/>
  <c r="O35" i="5"/>
  <c r="P35" i="5" s="1"/>
  <c r="Q35" i="5"/>
  <c r="R35" i="5"/>
  <c r="T35" i="5"/>
  <c r="U35" i="5"/>
  <c r="V35" i="5" s="1"/>
  <c r="W35" i="5"/>
  <c r="X35" i="5"/>
  <c r="Y35" i="5" s="1"/>
  <c r="Z35" i="5"/>
  <c r="AA35" i="5"/>
  <c r="AB35" i="5" s="1"/>
  <c r="AC35" i="5"/>
  <c r="AD35" i="5"/>
  <c r="AE35" i="5" s="1"/>
  <c r="AF35" i="5"/>
  <c r="AG35" i="5"/>
  <c r="E74" i="5"/>
  <c r="F74" i="5"/>
  <c r="H74" i="5"/>
  <c r="I74" i="5"/>
  <c r="J74" i="5" s="1"/>
  <c r="K74" i="5"/>
  <c r="L74" i="5"/>
  <c r="M74" i="5" s="1"/>
  <c r="N74" i="5"/>
  <c r="O74" i="5"/>
  <c r="P74" i="5" s="1"/>
  <c r="Q74" i="5"/>
  <c r="R74" i="5"/>
  <c r="S74" i="5" s="1"/>
  <c r="T74" i="5"/>
  <c r="U74" i="5"/>
  <c r="V74" i="5" s="1"/>
  <c r="W74" i="5"/>
  <c r="X74" i="5"/>
  <c r="Y74" i="5" s="1"/>
  <c r="Z74" i="5"/>
  <c r="AA74" i="5"/>
  <c r="AB74" i="5" s="1"/>
  <c r="AC74" i="5"/>
  <c r="AD74" i="5"/>
  <c r="AE74" i="5" s="1"/>
  <c r="AF74" i="5"/>
  <c r="AG74" i="5"/>
  <c r="AH74" i="5" s="1"/>
  <c r="O26" i="24"/>
  <c r="P26" i="24"/>
  <c r="S26" i="24" s="1"/>
  <c r="O41" i="23"/>
  <c r="P41" i="23"/>
  <c r="S41" i="23" s="1"/>
  <c r="O74" i="23"/>
  <c r="P74" i="23"/>
  <c r="R74" i="23" s="1"/>
  <c r="Q59" i="24" l="1"/>
  <c r="AH35" i="5"/>
  <c r="AH16" i="5"/>
  <c r="AH33" i="5"/>
  <c r="Y16" i="5"/>
  <c r="Y55" i="3"/>
  <c r="AH46" i="3"/>
  <c r="AH55" i="3"/>
  <c r="Y46" i="3"/>
  <c r="AJ69" i="5"/>
  <c r="AL69" i="5" s="1"/>
  <c r="Q74" i="23"/>
  <c r="T62" i="24"/>
  <c r="AB46" i="3"/>
  <c r="T88" i="20"/>
  <c r="T90" i="20"/>
  <c r="AB55" i="3"/>
  <c r="AN79" i="3"/>
  <c r="Q21" i="24"/>
  <c r="AB16" i="5"/>
  <c r="AE16" i="5"/>
  <c r="AE33" i="5"/>
  <c r="AN125" i="3"/>
  <c r="E215" i="18" s="1"/>
  <c r="V55" i="3"/>
  <c r="V46" i="3"/>
  <c r="V54" i="5"/>
  <c r="V16" i="5"/>
  <c r="AJ108" i="3"/>
  <c r="AK108" i="3" s="1"/>
  <c r="AI57" i="5"/>
  <c r="Q14" i="23"/>
  <c r="Q26" i="24"/>
  <c r="AN28" i="8"/>
  <c r="G65" i="18" s="1"/>
  <c r="J60" i="18" s="1"/>
  <c r="T60" i="24"/>
  <c r="Q39" i="24"/>
  <c r="AI114" i="3"/>
  <c r="AI112" i="3"/>
  <c r="T70" i="23"/>
  <c r="AK57" i="5"/>
  <c r="AL57" i="5"/>
  <c r="AM57" i="5"/>
  <c r="R73" i="20"/>
  <c r="T73" i="20" s="1"/>
  <c r="R99" i="20"/>
  <c r="T114" i="20"/>
  <c r="T119" i="20"/>
  <c r="Q99" i="20"/>
  <c r="AJ116" i="3"/>
  <c r="AL116" i="3" s="1"/>
  <c r="T124" i="20"/>
  <c r="AJ98" i="3"/>
  <c r="AL98" i="3" s="1"/>
  <c r="AK112" i="3"/>
  <c r="AL112" i="3"/>
  <c r="AM112" i="3"/>
  <c r="AL114" i="3"/>
  <c r="AK114" i="3"/>
  <c r="AM114" i="3"/>
  <c r="S55" i="3"/>
  <c r="S107" i="3"/>
  <c r="AJ107" i="3" s="1"/>
  <c r="S46" i="3"/>
  <c r="R21" i="20"/>
  <c r="Q21" i="20"/>
  <c r="S74" i="23"/>
  <c r="T74" i="23" s="1"/>
  <c r="R52" i="23"/>
  <c r="R14" i="23"/>
  <c r="Q52" i="23"/>
  <c r="R26" i="24"/>
  <c r="R21" i="24"/>
  <c r="T21" i="24" s="1"/>
  <c r="R59" i="24"/>
  <c r="T59" i="24" s="1"/>
  <c r="R39" i="24"/>
  <c r="S33" i="5"/>
  <c r="R32" i="23"/>
  <c r="Q32" i="23"/>
  <c r="S54" i="5"/>
  <c r="S16" i="5"/>
  <c r="G74" i="5"/>
  <c r="AI74" i="5" s="1"/>
  <c r="S35" i="5"/>
  <c r="AI35" i="5" s="1"/>
  <c r="R41" i="23"/>
  <c r="Q41" i="23"/>
  <c r="F40" i="18"/>
  <c r="G40" i="18"/>
  <c r="F225" i="18"/>
  <c r="G225" i="18"/>
  <c r="F147" i="18"/>
  <c r="G147" i="18"/>
  <c r="F161" i="18"/>
  <c r="G161" i="18"/>
  <c r="F208" i="18"/>
  <c r="G208" i="18"/>
  <c r="E70" i="3"/>
  <c r="F70" i="3"/>
  <c r="G70" i="3" s="1"/>
  <c r="H70" i="3"/>
  <c r="I70" i="3"/>
  <c r="J70" i="3" s="1"/>
  <c r="K70" i="3"/>
  <c r="L70" i="3"/>
  <c r="M70" i="3" s="1"/>
  <c r="N70" i="3"/>
  <c r="O70" i="3"/>
  <c r="Q70" i="3"/>
  <c r="R70" i="3"/>
  <c r="S70" i="3" s="1"/>
  <c r="T70" i="3"/>
  <c r="U70" i="3"/>
  <c r="W70" i="3"/>
  <c r="X70" i="3"/>
  <c r="Z70" i="3"/>
  <c r="AA70" i="3"/>
  <c r="AB70" i="3" s="1"/>
  <c r="AC70" i="3"/>
  <c r="AD70" i="3"/>
  <c r="AE70" i="3" s="1"/>
  <c r="AF70" i="3"/>
  <c r="AG70" i="3"/>
  <c r="O58" i="20"/>
  <c r="P58" i="20"/>
  <c r="S58" i="20" s="1"/>
  <c r="E94" i="3"/>
  <c r="F94" i="3"/>
  <c r="G94" i="3" s="1"/>
  <c r="H94" i="3"/>
  <c r="I94" i="3"/>
  <c r="J94" i="3" s="1"/>
  <c r="K94" i="3"/>
  <c r="L94" i="3"/>
  <c r="M94" i="3" s="1"/>
  <c r="N94" i="3"/>
  <c r="O94" i="3"/>
  <c r="Q94" i="3"/>
  <c r="R94" i="3"/>
  <c r="S94" i="3" s="1"/>
  <c r="T94" i="3"/>
  <c r="U94" i="3"/>
  <c r="V94" i="3" s="1"/>
  <c r="W94" i="3"/>
  <c r="X94" i="3"/>
  <c r="Z94" i="3"/>
  <c r="AA94" i="3"/>
  <c r="AB94" i="3" s="1"/>
  <c r="AC94" i="3"/>
  <c r="AD94" i="3"/>
  <c r="AE94" i="3" s="1"/>
  <c r="AF94" i="3"/>
  <c r="AG94" i="3"/>
  <c r="AH94" i="3" s="1"/>
  <c r="O108" i="20"/>
  <c r="P108" i="20"/>
  <c r="Q108" i="20" s="1"/>
  <c r="E41" i="3"/>
  <c r="F41" i="3"/>
  <c r="G41" i="3" s="1"/>
  <c r="H41" i="3"/>
  <c r="I41" i="3"/>
  <c r="J41" i="3" s="1"/>
  <c r="K41" i="3"/>
  <c r="L41" i="3"/>
  <c r="M41" i="3" s="1"/>
  <c r="N41" i="3"/>
  <c r="O41" i="3"/>
  <c r="Q41" i="3"/>
  <c r="R41" i="3"/>
  <c r="S41" i="3" s="1"/>
  <c r="T41" i="3"/>
  <c r="U41" i="3"/>
  <c r="W41" i="3"/>
  <c r="X41" i="3"/>
  <c r="Z41" i="3"/>
  <c r="AA41" i="3"/>
  <c r="AC41" i="3"/>
  <c r="AD41" i="3"/>
  <c r="AE41" i="3" s="1"/>
  <c r="AF41" i="3"/>
  <c r="AG41" i="3"/>
  <c r="O24" i="20"/>
  <c r="P24" i="20"/>
  <c r="S24" i="20" s="1"/>
  <c r="E96" i="3"/>
  <c r="F96" i="3"/>
  <c r="G96" i="3" s="1"/>
  <c r="H96" i="3"/>
  <c r="I96" i="3"/>
  <c r="J96" i="3" s="1"/>
  <c r="K96" i="3"/>
  <c r="L96" i="3"/>
  <c r="M96" i="3" s="1"/>
  <c r="N96" i="3"/>
  <c r="O96" i="3"/>
  <c r="Q96" i="3"/>
  <c r="R96" i="3"/>
  <c r="S96" i="3" s="1"/>
  <c r="T96" i="3"/>
  <c r="U96" i="3"/>
  <c r="V96" i="3" s="1"/>
  <c r="W96" i="3"/>
  <c r="X96" i="3"/>
  <c r="Y96" i="3" s="1"/>
  <c r="Z96" i="3"/>
  <c r="AA96" i="3"/>
  <c r="AB96" i="3" s="1"/>
  <c r="AC96" i="3"/>
  <c r="AD96" i="3"/>
  <c r="AE96" i="3" s="1"/>
  <c r="AF96" i="3"/>
  <c r="AG96" i="3"/>
  <c r="AH96" i="3" s="1"/>
  <c r="E129" i="3"/>
  <c r="F129" i="3"/>
  <c r="G129" i="3" s="1"/>
  <c r="H129" i="3"/>
  <c r="I129" i="3"/>
  <c r="J129" i="3" s="1"/>
  <c r="K129" i="3"/>
  <c r="L129" i="3"/>
  <c r="M129" i="3" s="1"/>
  <c r="N129" i="3"/>
  <c r="O129" i="3"/>
  <c r="Q129" i="3"/>
  <c r="R129" i="3"/>
  <c r="S129" i="3" s="1"/>
  <c r="T129" i="3"/>
  <c r="U129" i="3"/>
  <c r="V129" i="3" s="1"/>
  <c r="W129" i="3"/>
  <c r="X129" i="3"/>
  <c r="Y129" i="3" s="1"/>
  <c r="Z129" i="3"/>
  <c r="AA129" i="3"/>
  <c r="AB129" i="3" s="1"/>
  <c r="AC129" i="3"/>
  <c r="AD129" i="3"/>
  <c r="AE129" i="3" s="1"/>
  <c r="AF129" i="3"/>
  <c r="AG129" i="3"/>
  <c r="AH129" i="3" s="1"/>
  <c r="O79" i="20"/>
  <c r="P79" i="20"/>
  <c r="S79" i="20" s="1"/>
  <c r="O130" i="20"/>
  <c r="P130" i="20"/>
  <c r="Q130" i="20" s="1"/>
  <c r="E232" i="18"/>
  <c r="G232" i="18"/>
  <c r="E233" i="18"/>
  <c r="G233" i="18"/>
  <c r="E234" i="18"/>
  <c r="G234" i="18"/>
  <c r="E236" i="18"/>
  <c r="G236" i="18"/>
  <c r="E64" i="5"/>
  <c r="F64" i="5"/>
  <c r="G64" i="5" s="1"/>
  <c r="H64" i="5"/>
  <c r="I64" i="5"/>
  <c r="J64" i="5" s="1"/>
  <c r="K64" i="5"/>
  <c r="L64" i="5"/>
  <c r="M64" i="5" s="1"/>
  <c r="N64" i="5"/>
  <c r="O64" i="5"/>
  <c r="Q64" i="5"/>
  <c r="R64" i="5"/>
  <c r="S64" i="5" s="1"/>
  <c r="T64" i="5"/>
  <c r="U64" i="5"/>
  <c r="V64" i="5" s="1"/>
  <c r="W64" i="5"/>
  <c r="X64" i="5"/>
  <c r="Y64" i="5" s="1"/>
  <c r="Z64" i="5"/>
  <c r="AA64" i="5"/>
  <c r="AB64" i="5" s="1"/>
  <c r="AC64" i="5"/>
  <c r="AD64" i="5"/>
  <c r="AE64" i="5" s="1"/>
  <c r="AF64" i="5"/>
  <c r="AG64" i="5"/>
  <c r="AH64" i="5" s="1"/>
  <c r="E66" i="5"/>
  <c r="F66" i="5"/>
  <c r="G66" i="5" s="1"/>
  <c r="H66" i="5"/>
  <c r="I66" i="5"/>
  <c r="J66" i="5" s="1"/>
  <c r="K66" i="5"/>
  <c r="L66" i="5"/>
  <c r="M66" i="5" s="1"/>
  <c r="N66" i="5"/>
  <c r="O66" i="5"/>
  <c r="Q66" i="5"/>
  <c r="R66" i="5"/>
  <c r="S66" i="5" s="1"/>
  <c r="T66" i="5"/>
  <c r="U66" i="5"/>
  <c r="V66" i="5" s="1"/>
  <c r="W66" i="5"/>
  <c r="X66" i="5"/>
  <c r="Y66" i="5" s="1"/>
  <c r="Z66" i="5"/>
  <c r="AA66" i="5"/>
  <c r="AB66" i="5" s="1"/>
  <c r="AC66" i="5"/>
  <c r="AD66" i="5"/>
  <c r="AE66" i="5" s="1"/>
  <c r="AF66" i="5"/>
  <c r="AG66" i="5"/>
  <c r="AH66" i="5" s="1"/>
  <c r="E61" i="5"/>
  <c r="F61" i="5"/>
  <c r="G61" i="5" s="1"/>
  <c r="H61" i="5"/>
  <c r="I61" i="5"/>
  <c r="J61" i="5" s="1"/>
  <c r="K61" i="5"/>
  <c r="L61" i="5"/>
  <c r="M61" i="5" s="1"/>
  <c r="N61" i="5"/>
  <c r="O61" i="5"/>
  <c r="Q61" i="5"/>
  <c r="R61" i="5"/>
  <c r="S61" i="5" s="1"/>
  <c r="T61" i="5"/>
  <c r="U61" i="5"/>
  <c r="V61" i="5" s="1"/>
  <c r="W61" i="5"/>
  <c r="X61" i="5"/>
  <c r="Z61" i="5"/>
  <c r="AA61" i="5"/>
  <c r="AB61" i="5" s="1"/>
  <c r="AC61" i="5"/>
  <c r="AD61" i="5"/>
  <c r="AE61" i="5" s="1"/>
  <c r="AF61" i="5"/>
  <c r="AG61" i="5"/>
  <c r="AH61" i="5" s="1"/>
  <c r="E65" i="5"/>
  <c r="F65" i="5"/>
  <c r="G65" i="5" s="1"/>
  <c r="H65" i="5"/>
  <c r="I65" i="5"/>
  <c r="J65" i="5" s="1"/>
  <c r="K65" i="5"/>
  <c r="L65" i="5"/>
  <c r="M65" i="5" s="1"/>
  <c r="N65" i="5"/>
  <c r="O65" i="5"/>
  <c r="Q65" i="5"/>
  <c r="R65" i="5"/>
  <c r="S65" i="5" s="1"/>
  <c r="T65" i="5"/>
  <c r="U65" i="5"/>
  <c r="W65" i="5"/>
  <c r="X65" i="5"/>
  <c r="Y65" i="5" s="1"/>
  <c r="Z65" i="5"/>
  <c r="AA65" i="5"/>
  <c r="AB65" i="5" s="1"/>
  <c r="AC65" i="5"/>
  <c r="AD65" i="5"/>
  <c r="AE65" i="5" s="1"/>
  <c r="AF65" i="5"/>
  <c r="AG65" i="5"/>
  <c r="AH65" i="5" s="1"/>
  <c r="O57" i="23"/>
  <c r="P57" i="23"/>
  <c r="S57" i="23" s="1"/>
  <c r="O63" i="23"/>
  <c r="P63" i="23"/>
  <c r="Q63" i="23" s="1"/>
  <c r="O51" i="23"/>
  <c r="P51" i="23"/>
  <c r="Q51" i="23" s="1"/>
  <c r="O65" i="23"/>
  <c r="P65" i="23"/>
  <c r="R65" i="23" s="1"/>
  <c r="O65" i="24"/>
  <c r="P65" i="24"/>
  <c r="S65" i="24" s="1"/>
  <c r="O70" i="24"/>
  <c r="P70" i="24"/>
  <c r="S70" i="24" s="1"/>
  <c r="O72" i="24"/>
  <c r="P72" i="24"/>
  <c r="Q72" i="24" s="1"/>
  <c r="O64" i="24"/>
  <c r="P64" i="24"/>
  <c r="R64" i="24" s="1"/>
  <c r="T32" i="23" l="1"/>
  <c r="Y61" i="5"/>
  <c r="Y41" i="3"/>
  <c r="Y70" i="3"/>
  <c r="AH41" i="3"/>
  <c r="Y94" i="3"/>
  <c r="AH70" i="3"/>
  <c r="T26" i="24"/>
  <c r="AK69" i="5"/>
  <c r="AM69" i="5"/>
  <c r="T41" i="23"/>
  <c r="AI16" i="5"/>
  <c r="AB41" i="3"/>
  <c r="AJ55" i="3"/>
  <c r="AM55" i="3" s="1"/>
  <c r="T21" i="20"/>
  <c r="T14" i="23"/>
  <c r="AJ33" i="5"/>
  <c r="AL33" i="5" s="1"/>
  <c r="AJ54" i="5"/>
  <c r="AM54" i="5" s="1"/>
  <c r="AJ46" i="3"/>
  <c r="AK46" i="3" s="1"/>
  <c r="V41" i="3"/>
  <c r="V70" i="3"/>
  <c r="V65" i="5"/>
  <c r="AM108" i="3"/>
  <c r="AL108" i="3"/>
  <c r="AI33" i="5"/>
  <c r="T39" i="24"/>
  <c r="R79" i="20"/>
  <c r="Q65" i="23"/>
  <c r="R70" i="24"/>
  <c r="AM98" i="3"/>
  <c r="AI46" i="3"/>
  <c r="AK98" i="3"/>
  <c r="AN57" i="5"/>
  <c r="F63" i="18" s="1"/>
  <c r="AK116" i="3"/>
  <c r="AM116" i="3"/>
  <c r="T99" i="20"/>
  <c r="AI107" i="3"/>
  <c r="AI55" i="3"/>
  <c r="AN114" i="3"/>
  <c r="E61" i="18" s="1"/>
  <c r="AN112" i="3"/>
  <c r="E60" i="18" s="1"/>
  <c r="AK107" i="3"/>
  <c r="AL107" i="3"/>
  <c r="AM107" i="3"/>
  <c r="T52" i="23"/>
  <c r="AI54" i="5"/>
  <c r="AJ16" i="5"/>
  <c r="AK16" i="5" s="1"/>
  <c r="AJ74" i="5"/>
  <c r="AK74" i="5" s="1"/>
  <c r="AJ35" i="5"/>
  <c r="AK35" i="5" s="1"/>
  <c r="Q64" i="24"/>
  <c r="R65" i="24"/>
  <c r="P41" i="3"/>
  <c r="P94" i="3"/>
  <c r="R58" i="20"/>
  <c r="Q58" i="20"/>
  <c r="S108" i="20"/>
  <c r="S130" i="20"/>
  <c r="P129" i="3"/>
  <c r="AJ129" i="3" s="1"/>
  <c r="P96" i="3"/>
  <c r="AJ96" i="3" s="1"/>
  <c r="R24" i="20"/>
  <c r="R108" i="20"/>
  <c r="Q24" i="20"/>
  <c r="P70" i="3"/>
  <c r="R130" i="20"/>
  <c r="Q79" i="20"/>
  <c r="T79" i="20" s="1"/>
  <c r="P65" i="5"/>
  <c r="P66" i="5"/>
  <c r="AI66" i="5" s="1"/>
  <c r="R63" i="23"/>
  <c r="R57" i="23"/>
  <c r="S63" i="23"/>
  <c r="Q70" i="24"/>
  <c r="Q65" i="24"/>
  <c r="P61" i="5"/>
  <c r="AJ61" i="5" s="1"/>
  <c r="P64" i="5"/>
  <c r="AJ64" i="5" s="1"/>
  <c r="Q57" i="23"/>
  <c r="S51" i="23"/>
  <c r="S65" i="23"/>
  <c r="R51" i="23"/>
  <c r="S72" i="24"/>
  <c r="S64" i="24"/>
  <c r="R72" i="24"/>
  <c r="E199" i="18"/>
  <c r="G199" i="18"/>
  <c r="F183" i="18"/>
  <c r="G183" i="18"/>
  <c r="F184" i="18"/>
  <c r="G184" i="18"/>
  <c r="E179" i="18"/>
  <c r="F179" i="18"/>
  <c r="E188" i="18"/>
  <c r="G188" i="18"/>
  <c r="E189" i="18"/>
  <c r="G189" i="18"/>
  <c r="E157" i="18"/>
  <c r="G157" i="18"/>
  <c r="E132" i="18"/>
  <c r="F132" i="18"/>
  <c r="E125" i="18"/>
  <c r="G125" i="18"/>
  <c r="E124" i="18"/>
  <c r="G124" i="18"/>
  <c r="F120" i="18"/>
  <c r="G120" i="18"/>
  <c r="F118" i="18"/>
  <c r="G118" i="18"/>
  <c r="E88" i="18"/>
  <c r="G88" i="18"/>
  <c r="E89" i="18"/>
  <c r="G89" i="18"/>
  <c r="E90" i="18"/>
  <c r="G90" i="18"/>
  <c r="E91" i="18"/>
  <c r="G91" i="18"/>
  <c r="E92" i="18"/>
  <c r="G92" i="18"/>
  <c r="E93" i="18"/>
  <c r="G93" i="18"/>
  <c r="E94" i="18"/>
  <c r="G94" i="18"/>
  <c r="E95" i="18"/>
  <c r="G95" i="18"/>
  <c r="F109" i="18"/>
  <c r="G109" i="18"/>
  <c r="F110" i="18"/>
  <c r="G110" i="18"/>
  <c r="F111" i="18"/>
  <c r="G111" i="18"/>
  <c r="F108" i="18"/>
  <c r="G108" i="18"/>
  <c r="F105" i="18"/>
  <c r="G105" i="18"/>
  <c r="F106" i="18"/>
  <c r="G106" i="18"/>
  <c r="F102" i="18"/>
  <c r="G102" i="18"/>
  <c r="F103" i="18"/>
  <c r="G103" i="18"/>
  <c r="E18" i="18"/>
  <c r="F18" i="18"/>
  <c r="E27" i="18"/>
  <c r="G27" i="18"/>
  <c r="E25" i="18"/>
  <c r="G25" i="18"/>
  <c r="E26" i="18"/>
  <c r="G26" i="18"/>
  <c r="F51" i="18"/>
  <c r="G51" i="18"/>
  <c r="F223" i="18"/>
  <c r="G223" i="18"/>
  <c r="F224" i="18"/>
  <c r="G224" i="18"/>
  <c r="F228" i="18"/>
  <c r="G228" i="18"/>
  <c r="T70" i="24" l="1"/>
  <c r="AJ94" i="3"/>
  <c r="AK94" i="3" s="1"/>
  <c r="AK55" i="3"/>
  <c r="AN69" i="5"/>
  <c r="F64" i="18" s="1"/>
  <c r="I60" i="18" s="1"/>
  <c r="T58" i="20"/>
  <c r="AL55" i="3"/>
  <c r="AI41" i="3"/>
  <c r="AL46" i="3"/>
  <c r="AK33" i="5"/>
  <c r="AM33" i="5"/>
  <c r="AL54" i="5"/>
  <c r="AK54" i="5"/>
  <c r="AI65" i="5"/>
  <c r="AM46" i="3"/>
  <c r="AI70" i="3"/>
  <c r="AN108" i="3"/>
  <c r="E59" i="18" s="1"/>
  <c r="AN98" i="3"/>
  <c r="E58" i="18" s="1"/>
  <c r="T65" i="23"/>
  <c r="T65" i="24"/>
  <c r="T64" i="24"/>
  <c r="AN116" i="3"/>
  <c r="E62" i="18" s="1"/>
  <c r="AI129" i="3"/>
  <c r="T108" i="20"/>
  <c r="T24" i="20"/>
  <c r="AN107" i="3"/>
  <c r="E52" i="18" s="1"/>
  <c r="AJ41" i="3"/>
  <c r="AK41" i="3" s="1"/>
  <c r="T57" i="23"/>
  <c r="T72" i="24"/>
  <c r="AL16" i="5"/>
  <c r="AM74" i="5"/>
  <c r="AL74" i="5"/>
  <c r="AM16" i="5"/>
  <c r="AL35" i="5"/>
  <c r="AM35" i="5"/>
  <c r="AI61" i="5"/>
  <c r="AJ65" i="5"/>
  <c r="AK65" i="5" s="1"/>
  <c r="T63" i="23"/>
  <c r="AJ66" i="5"/>
  <c r="AK66" i="5" s="1"/>
  <c r="AI96" i="3"/>
  <c r="AI94" i="3"/>
  <c r="T130" i="20"/>
  <c r="AJ70" i="3"/>
  <c r="AM70" i="3" s="1"/>
  <c r="AM94" i="3"/>
  <c r="AM129" i="3"/>
  <c r="AK129" i="3"/>
  <c r="AL129" i="3"/>
  <c r="AK96" i="3"/>
  <c r="AL96" i="3"/>
  <c r="AM96" i="3"/>
  <c r="AI64" i="5"/>
  <c r="T51" i="23"/>
  <c r="AM61" i="5"/>
  <c r="AK61" i="5"/>
  <c r="AL61" i="5"/>
  <c r="AK64" i="5"/>
  <c r="AM64" i="5"/>
  <c r="AL64" i="5"/>
  <c r="F101" i="18"/>
  <c r="G101" i="18"/>
  <c r="E78" i="3"/>
  <c r="F78" i="3"/>
  <c r="G78" i="3" s="1"/>
  <c r="H78" i="3"/>
  <c r="I78" i="3"/>
  <c r="J78" i="3" s="1"/>
  <c r="K78" i="3"/>
  <c r="L78" i="3"/>
  <c r="N78" i="3"/>
  <c r="O78" i="3"/>
  <c r="P78" i="3" s="1"/>
  <c r="Q78" i="3"/>
  <c r="R78" i="3"/>
  <c r="S78" i="3" s="1"/>
  <c r="T78" i="3"/>
  <c r="U78" i="3"/>
  <c r="V78" i="3" s="1"/>
  <c r="W78" i="3"/>
  <c r="X78" i="3"/>
  <c r="Y78" i="3" s="1"/>
  <c r="Z78" i="3"/>
  <c r="AA78" i="3"/>
  <c r="AC78" i="3"/>
  <c r="AD78" i="3"/>
  <c r="AE78" i="3" s="1"/>
  <c r="AF78" i="3"/>
  <c r="AG78" i="3"/>
  <c r="E97" i="3"/>
  <c r="F97" i="3"/>
  <c r="G97" i="3" s="1"/>
  <c r="H97" i="3"/>
  <c r="I97" i="3"/>
  <c r="J97" i="3" s="1"/>
  <c r="K97" i="3"/>
  <c r="L97" i="3"/>
  <c r="N97" i="3"/>
  <c r="O97" i="3"/>
  <c r="P97" i="3" s="1"/>
  <c r="Q97" i="3"/>
  <c r="R97" i="3"/>
  <c r="S97" i="3" s="1"/>
  <c r="T97" i="3"/>
  <c r="U97" i="3"/>
  <c r="V97" i="3" s="1"/>
  <c r="W97" i="3"/>
  <c r="X97" i="3"/>
  <c r="Y97" i="3" s="1"/>
  <c r="Z97" i="3"/>
  <c r="AA97" i="3"/>
  <c r="AB97" i="3" s="1"/>
  <c r="AC97" i="3"/>
  <c r="AD97" i="3"/>
  <c r="AE97" i="3" s="1"/>
  <c r="AF97" i="3"/>
  <c r="AG97" i="3"/>
  <c r="O120" i="20"/>
  <c r="P120" i="20"/>
  <c r="S120" i="20" s="1"/>
  <c r="O80" i="20"/>
  <c r="P80" i="20"/>
  <c r="S80" i="20" s="1"/>
  <c r="E83" i="3"/>
  <c r="F83" i="3"/>
  <c r="G83" i="3" s="1"/>
  <c r="H83" i="3"/>
  <c r="I83" i="3"/>
  <c r="J83" i="3" s="1"/>
  <c r="K83" i="3"/>
  <c r="L83" i="3"/>
  <c r="N83" i="3"/>
  <c r="O83" i="3"/>
  <c r="P83" i="3" s="1"/>
  <c r="Q83" i="3"/>
  <c r="R83" i="3"/>
  <c r="S83" i="3" s="1"/>
  <c r="T83" i="3"/>
  <c r="U83" i="3"/>
  <c r="V83" i="3" s="1"/>
  <c r="W83" i="3"/>
  <c r="X83" i="3"/>
  <c r="Y83" i="3" s="1"/>
  <c r="Z83" i="3"/>
  <c r="AA83" i="3"/>
  <c r="AB83" i="3" s="1"/>
  <c r="AC83" i="3"/>
  <c r="AD83" i="3"/>
  <c r="AE83" i="3" s="1"/>
  <c r="AF83" i="3"/>
  <c r="AG83" i="3"/>
  <c r="E26" i="3"/>
  <c r="F26" i="3"/>
  <c r="G26" i="3" s="1"/>
  <c r="H26" i="3"/>
  <c r="I26" i="3"/>
  <c r="J26" i="3" s="1"/>
  <c r="K26" i="3"/>
  <c r="L26" i="3"/>
  <c r="N26" i="3"/>
  <c r="O26" i="3"/>
  <c r="Q26" i="3"/>
  <c r="R26" i="3"/>
  <c r="T26" i="3"/>
  <c r="U26" i="3"/>
  <c r="W26" i="3"/>
  <c r="X26" i="3"/>
  <c r="Z26" i="3"/>
  <c r="AA26" i="3"/>
  <c r="AB26" i="3" s="1"/>
  <c r="AC26" i="3"/>
  <c r="AD26" i="3"/>
  <c r="AF26" i="3"/>
  <c r="AG26" i="3"/>
  <c r="O81" i="20"/>
  <c r="P81" i="20"/>
  <c r="S81" i="20" s="1"/>
  <c r="O47" i="20"/>
  <c r="P47" i="20"/>
  <c r="Q47" i="20" s="1"/>
  <c r="E67" i="3"/>
  <c r="F67" i="3"/>
  <c r="G67" i="3" s="1"/>
  <c r="H67" i="3"/>
  <c r="I67" i="3"/>
  <c r="J67" i="3" s="1"/>
  <c r="K67" i="3"/>
  <c r="L67" i="3"/>
  <c r="N67" i="3"/>
  <c r="O67" i="3"/>
  <c r="Q67" i="3"/>
  <c r="R67" i="3"/>
  <c r="S67" i="3" s="1"/>
  <c r="T67" i="3"/>
  <c r="U67" i="3"/>
  <c r="W67" i="3"/>
  <c r="X67" i="3"/>
  <c r="Y67" i="3" s="1"/>
  <c r="Z67" i="3"/>
  <c r="AA67" i="3"/>
  <c r="AB67" i="3" s="1"/>
  <c r="AC67" i="3"/>
  <c r="AD67" i="3"/>
  <c r="AE67" i="3" s="1"/>
  <c r="AF67" i="3"/>
  <c r="AG67" i="3"/>
  <c r="AH67" i="3" s="1"/>
  <c r="E57" i="3"/>
  <c r="F57" i="3"/>
  <c r="G57" i="3" s="1"/>
  <c r="H57" i="3"/>
  <c r="I57" i="3"/>
  <c r="J57" i="3" s="1"/>
  <c r="K57" i="3"/>
  <c r="L57" i="3"/>
  <c r="N57" i="3"/>
  <c r="O57" i="3"/>
  <c r="P57" i="3" s="1"/>
  <c r="Q57" i="3"/>
  <c r="R57" i="3"/>
  <c r="S57" i="3" s="1"/>
  <c r="T57" i="3"/>
  <c r="U57" i="3"/>
  <c r="V57" i="3" s="1"/>
  <c r="W57" i="3"/>
  <c r="X57" i="3"/>
  <c r="Z57" i="3"/>
  <c r="AA57" i="3"/>
  <c r="AC57" i="3"/>
  <c r="AD57" i="3"/>
  <c r="AE57" i="3" s="1"/>
  <c r="AF57" i="3"/>
  <c r="AG57" i="3"/>
  <c r="O72" i="20"/>
  <c r="P72" i="20"/>
  <c r="S72" i="20" s="1"/>
  <c r="O44" i="20"/>
  <c r="P44" i="20"/>
  <c r="Q44" i="20" s="1"/>
  <c r="O67" i="20"/>
  <c r="P67" i="20"/>
  <c r="S67" i="20" s="1"/>
  <c r="E75" i="3"/>
  <c r="F75" i="3"/>
  <c r="G75" i="3" s="1"/>
  <c r="H75" i="3"/>
  <c r="I75" i="3"/>
  <c r="J75" i="3" s="1"/>
  <c r="K75" i="3"/>
  <c r="L75" i="3"/>
  <c r="N75" i="3"/>
  <c r="O75" i="3"/>
  <c r="P75" i="3" s="1"/>
  <c r="Q75" i="3"/>
  <c r="R75" i="3"/>
  <c r="T75" i="3"/>
  <c r="U75" i="3"/>
  <c r="V75" i="3" s="1"/>
  <c r="W75" i="3"/>
  <c r="X75" i="3"/>
  <c r="Y75" i="3" s="1"/>
  <c r="Z75" i="3"/>
  <c r="AA75" i="3"/>
  <c r="AB75" i="3" s="1"/>
  <c r="AC75" i="3"/>
  <c r="AD75" i="3"/>
  <c r="AE75" i="3" s="1"/>
  <c r="AF75" i="3"/>
  <c r="AG75" i="3"/>
  <c r="AH75" i="3" s="1"/>
  <c r="F146" i="18"/>
  <c r="G146" i="18"/>
  <c r="F112" i="18"/>
  <c r="G112" i="18"/>
  <c r="E19" i="5"/>
  <c r="F19" i="5"/>
  <c r="G19" i="5" s="1"/>
  <c r="H19" i="5"/>
  <c r="I19" i="5"/>
  <c r="J19" i="5" s="1"/>
  <c r="K19" i="5"/>
  <c r="L19" i="5"/>
  <c r="N19" i="5"/>
  <c r="O19" i="5"/>
  <c r="P19" i="5" s="1"/>
  <c r="Q19" i="5"/>
  <c r="R19" i="5"/>
  <c r="S19" i="5" s="1"/>
  <c r="T19" i="5"/>
  <c r="U19" i="5"/>
  <c r="V19" i="5" s="1"/>
  <c r="W19" i="5"/>
  <c r="X19" i="5"/>
  <c r="Z19" i="5"/>
  <c r="AA19" i="5"/>
  <c r="AC19" i="5"/>
  <c r="AD19" i="5"/>
  <c r="AE19" i="5" s="1"/>
  <c r="AF19" i="5"/>
  <c r="AG19" i="5"/>
  <c r="E22" i="5"/>
  <c r="F22" i="5"/>
  <c r="G22" i="5" s="1"/>
  <c r="H22" i="5"/>
  <c r="I22" i="5"/>
  <c r="J22" i="5" s="1"/>
  <c r="K22" i="5"/>
  <c r="L22" i="5"/>
  <c r="N22" i="5"/>
  <c r="O22" i="5"/>
  <c r="Q22" i="5"/>
  <c r="R22" i="5"/>
  <c r="T22" i="5"/>
  <c r="U22" i="5"/>
  <c r="V22" i="5" s="1"/>
  <c r="W22" i="5"/>
  <c r="X22" i="5"/>
  <c r="Y22" i="5" s="1"/>
  <c r="Z22" i="5"/>
  <c r="AA22" i="5"/>
  <c r="AB22" i="5" s="1"/>
  <c r="AC22" i="5"/>
  <c r="AD22" i="5"/>
  <c r="AF22" i="5"/>
  <c r="AG22" i="5"/>
  <c r="AH22" i="5" s="1"/>
  <c r="E55" i="5"/>
  <c r="F55" i="5"/>
  <c r="G55" i="5" s="1"/>
  <c r="H55" i="5"/>
  <c r="I55" i="5"/>
  <c r="J55" i="5" s="1"/>
  <c r="K55" i="5"/>
  <c r="L55" i="5"/>
  <c r="N55" i="5"/>
  <c r="O55" i="5"/>
  <c r="P55" i="5" s="1"/>
  <c r="Q55" i="5"/>
  <c r="R55" i="5"/>
  <c r="S55" i="5" s="1"/>
  <c r="T55" i="5"/>
  <c r="U55" i="5"/>
  <c r="V55" i="5" s="1"/>
  <c r="W55" i="5"/>
  <c r="X55" i="5"/>
  <c r="Y55" i="5" s="1"/>
  <c r="Z55" i="5"/>
  <c r="AA55" i="5"/>
  <c r="AB55" i="5" s="1"/>
  <c r="AC55" i="5"/>
  <c r="AD55" i="5"/>
  <c r="AE55" i="5" s="1"/>
  <c r="AF55" i="5"/>
  <c r="AG55" i="5"/>
  <c r="AH55" i="5" s="1"/>
  <c r="E28" i="5"/>
  <c r="F28" i="5"/>
  <c r="G28" i="5" s="1"/>
  <c r="H28" i="5"/>
  <c r="I28" i="5"/>
  <c r="J28" i="5" s="1"/>
  <c r="K28" i="5"/>
  <c r="L28" i="5"/>
  <c r="N28" i="5"/>
  <c r="O28" i="5"/>
  <c r="P28" i="5" s="1"/>
  <c r="Q28" i="5"/>
  <c r="R28" i="5"/>
  <c r="S28" i="5" s="1"/>
  <c r="T28" i="5"/>
  <c r="U28" i="5"/>
  <c r="V28" i="5" s="1"/>
  <c r="W28" i="5"/>
  <c r="X28" i="5"/>
  <c r="Y28" i="5" s="1"/>
  <c r="Z28" i="5"/>
  <c r="AA28" i="5"/>
  <c r="AC28" i="5"/>
  <c r="AD28" i="5"/>
  <c r="AE28" i="5" s="1"/>
  <c r="AF28" i="5"/>
  <c r="AG28" i="5"/>
  <c r="E59" i="5"/>
  <c r="F59" i="5"/>
  <c r="G59" i="5" s="1"/>
  <c r="H59" i="5"/>
  <c r="I59" i="5"/>
  <c r="J59" i="5" s="1"/>
  <c r="K59" i="5"/>
  <c r="L59" i="5"/>
  <c r="N59" i="5"/>
  <c r="O59" i="5"/>
  <c r="P59" i="5" s="1"/>
  <c r="Q59" i="5"/>
  <c r="R59" i="5"/>
  <c r="S59" i="5" s="1"/>
  <c r="T59" i="5"/>
  <c r="U59" i="5"/>
  <c r="V59" i="5" s="1"/>
  <c r="W59" i="5"/>
  <c r="X59" i="5"/>
  <c r="Y59" i="5" s="1"/>
  <c r="Z59" i="5"/>
  <c r="AA59" i="5"/>
  <c r="AB59" i="5" s="1"/>
  <c r="AC59" i="5"/>
  <c r="AD59" i="5"/>
  <c r="AE59" i="5" s="1"/>
  <c r="AF59" i="5"/>
  <c r="AG59" i="5"/>
  <c r="AH59" i="5" s="1"/>
  <c r="E58" i="5"/>
  <c r="F58" i="5"/>
  <c r="G58" i="5" s="1"/>
  <c r="H58" i="5"/>
  <c r="I58" i="5"/>
  <c r="J58" i="5" s="1"/>
  <c r="K58" i="5"/>
  <c r="L58" i="5"/>
  <c r="N58" i="5"/>
  <c r="O58" i="5"/>
  <c r="P58" i="5" s="1"/>
  <c r="Q58" i="5"/>
  <c r="R58" i="5"/>
  <c r="S58" i="5" s="1"/>
  <c r="T58" i="5"/>
  <c r="U58" i="5"/>
  <c r="V58" i="5" s="1"/>
  <c r="W58" i="5"/>
  <c r="X58" i="5"/>
  <c r="Y58" i="5" s="1"/>
  <c r="Z58" i="5"/>
  <c r="AA58" i="5"/>
  <c r="AB58" i="5" s="1"/>
  <c r="AC58" i="5"/>
  <c r="AD58" i="5"/>
  <c r="AE58" i="5" s="1"/>
  <c r="AF58" i="5"/>
  <c r="AG58" i="5"/>
  <c r="AH58" i="5" s="1"/>
  <c r="E67" i="5"/>
  <c r="F67" i="5"/>
  <c r="G67" i="5" s="1"/>
  <c r="H67" i="5"/>
  <c r="I67" i="5"/>
  <c r="J67" i="5" s="1"/>
  <c r="K67" i="5"/>
  <c r="L67" i="5"/>
  <c r="N67" i="5"/>
  <c r="O67" i="5"/>
  <c r="P67" i="5" s="1"/>
  <c r="Q67" i="5"/>
  <c r="R67" i="5"/>
  <c r="S67" i="5" s="1"/>
  <c r="T67" i="5"/>
  <c r="U67" i="5"/>
  <c r="V67" i="5" s="1"/>
  <c r="W67" i="5"/>
  <c r="X67" i="5"/>
  <c r="Y67" i="5" s="1"/>
  <c r="Z67" i="5"/>
  <c r="AA67" i="5"/>
  <c r="AB67" i="5" s="1"/>
  <c r="AC67" i="5"/>
  <c r="AD67" i="5"/>
  <c r="AE67" i="5" s="1"/>
  <c r="AF67" i="5"/>
  <c r="AG67" i="5"/>
  <c r="AH67" i="5" s="1"/>
  <c r="E68" i="5"/>
  <c r="F68" i="5"/>
  <c r="G68" i="5" s="1"/>
  <c r="H68" i="5"/>
  <c r="I68" i="5"/>
  <c r="J68" i="5" s="1"/>
  <c r="K68" i="5"/>
  <c r="L68" i="5"/>
  <c r="N68" i="5"/>
  <c r="O68" i="5"/>
  <c r="P68" i="5" s="1"/>
  <c r="Q68" i="5"/>
  <c r="R68" i="5"/>
  <c r="S68" i="5" s="1"/>
  <c r="T68" i="5"/>
  <c r="U68" i="5"/>
  <c r="V68" i="5" s="1"/>
  <c r="W68" i="5"/>
  <c r="X68" i="5"/>
  <c r="Y68" i="5" s="1"/>
  <c r="Z68" i="5"/>
  <c r="AA68" i="5"/>
  <c r="AB68" i="5" s="1"/>
  <c r="AC68" i="5"/>
  <c r="AD68" i="5"/>
  <c r="AE68" i="5" s="1"/>
  <c r="AF68" i="5"/>
  <c r="AG68" i="5"/>
  <c r="AH68" i="5" s="1"/>
  <c r="O25" i="23"/>
  <c r="P25" i="23"/>
  <c r="S25" i="23" s="1"/>
  <c r="O22" i="23"/>
  <c r="P22" i="23"/>
  <c r="S22" i="23" s="1"/>
  <c r="O59" i="23"/>
  <c r="P59" i="23"/>
  <c r="Q59" i="23" s="1"/>
  <c r="O30" i="23"/>
  <c r="P30" i="23"/>
  <c r="R30" i="23" s="1"/>
  <c r="O66" i="23"/>
  <c r="P66" i="23"/>
  <c r="S66" i="23" s="1"/>
  <c r="O60" i="23"/>
  <c r="P60" i="23"/>
  <c r="Q60" i="23" s="1"/>
  <c r="O67" i="23"/>
  <c r="P67" i="23"/>
  <c r="Q67" i="23" s="1"/>
  <c r="O68" i="23"/>
  <c r="P68" i="23"/>
  <c r="R68" i="23" s="1"/>
  <c r="O9" i="24"/>
  <c r="P9" i="24"/>
  <c r="Q9" i="24" s="1"/>
  <c r="O15" i="24"/>
  <c r="P15" i="24"/>
  <c r="Q15" i="24" s="1"/>
  <c r="O46" i="24"/>
  <c r="P46" i="24"/>
  <c r="Q46" i="24" s="1"/>
  <c r="O19" i="24"/>
  <c r="P19" i="24"/>
  <c r="S19" i="24" s="1"/>
  <c r="O50" i="24"/>
  <c r="P50" i="24"/>
  <c r="R50" i="24" s="1"/>
  <c r="O55" i="24"/>
  <c r="P55" i="24"/>
  <c r="Q55" i="24" s="1"/>
  <c r="O66" i="24"/>
  <c r="P66" i="24"/>
  <c r="R66" i="24" s="1"/>
  <c r="O68" i="24"/>
  <c r="P68" i="24"/>
  <c r="S68" i="24" s="1"/>
  <c r="AH28" i="5" l="1"/>
  <c r="AH19" i="5"/>
  <c r="Y19" i="5"/>
  <c r="AL94" i="3"/>
  <c r="AH83" i="3"/>
  <c r="AH78" i="3"/>
  <c r="AH57" i="3"/>
  <c r="AH26" i="3"/>
  <c r="AH97" i="3"/>
  <c r="Y57" i="3"/>
  <c r="Y26" i="3"/>
  <c r="AN55" i="3"/>
  <c r="E53" i="18" s="1"/>
  <c r="AB57" i="3"/>
  <c r="AB78" i="3"/>
  <c r="AN46" i="3"/>
  <c r="E149" i="18" s="1"/>
  <c r="AE26" i="3"/>
  <c r="AN33" i="5"/>
  <c r="F191" i="18" s="1"/>
  <c r="AN54" i="5"/>
  <c r="F29" i="18" s="1"/>
  <c r="AB28" i="5"/>
  <c r="AB19" i="5"/>
  <c r="AN16" i="5"/>
  <c r="F190" i="18" s="1"/>
  <c r="AE22" i="5"/>
  <c r="V67" i="3"/>
  <c r="V26" i="3"/>
  <c r="H60" i="18"/>
  <c r="K60" i="18" s="1"/>
  <c r="S75" i="3"/>
  <c r="S26" i="3"/>
  <c r="AL41" i="3"/>
  <c r="AM41" i="3"/>
  <c r="S22" i="5"/>
  <c r="AN74" i="5"/>
  <c r="AN35" i="5"/>
  <c r="F200" i="18" s="1"/>
  <c r="AL65" i="5"/>
  <c r="AM65" i="5"/>
  <c r="AL66" i="5"/>
  <c r="AM66" i="5"/>
  <c r="AL70" i="3"/>
  <c r="AK70" i="3"/>
  <c r="P67" i="3"/>
  <c r="P26" i="3"/>
  <c r="AN96" i="3"/>
  <c r="E208" i="18" s="1"/>
  <c r="AN94" i="3"/>
  <c r="E147" i="18" s="1"/>
  <c r="AN129" i="3"/>
  <c r="E225" i="18" s="1"/>
  <c r="P22" i="5"/>
  <c r="AN61" i="5"/>
  <c r="F234" i="18" s="1"/>
  <c r="AN64" i="5"/>
  <c r="F232" i="18" s="1"/>
  <c r="Q68" i="24"/>
  <c r="S47" i="20"/>
  <c r="R47" i="20"/>
  <c r="R81" i="20"/>
  <c r="R80" i="20"/>
  <c r="R120" i="20"/>
  <c r="Q67" i="20"/>
  <c r="Q81" i="20"/>
  <c r="T81" i="20" s="1"/>
  <c r="Q80" i="20"/>
  <c r="T80" i="20" s="1"/>
  <c r="Q120" i="20"/>
  <c r="T120" i="20" s="1"/>
  <c r="R67" i="20"/>
  <c r="M78" i="3"/>
  <c r="AJ78" i="3" s="1"/>
  <c r="M97" i="3"/>
  <c r="M83" i="3"/>
  <c r="M26" i="3"/>
  <c r="M57" i="3"/>
  <c r="M67" i="3"/>
  <c r="AI67" i="3" s="1"/>
  <c r="S44" i="20"/>
  <c r="R72" i="20"/>
  <c r="R44" i="20"/>
  <c r="Q72" i="20"/>
  <c r="M75" i="3"/>
  <c r="M68" i="5"/>
  <c r="AI68" i="5" s="1"/>
  <c r="M67" i="5"/>
  <c r="AI67" i="5" s="1"/>
  <c r="M58" i="5"/>
  <c r="AI58" i="5" s="1"/>
  <c r="M59" i="5"/>
  <c r="AJ59" i="5" s="1"/>
  <c r="M28" i="5"/>
  <c r="M55" i="5"/>
  <c r="AJ55" i="5" s="1"/>
  <c r="M22" i="5"/>
  <c r="M19" i="5"/>
  <c r="AJ19" i="5" s="1"/>
  <c r="AK19" i="5" s="1"/>
  <c r="Q25" i="23"/>
  <c r="Q22" i="23"/>
  <c r="R22" i="23"/>
  <c r="R25" i="23"/>
  <c r="R68" i="24"/>
  <c r="S15" i="24"/>
  <c r="Q50" i="24"/>
  <c r="Q66" i="24"/>
  <c r="Q19" i="24"/>
  <c r="S9" i="24"/>
  <c r="R9" i="24"/>
  <c r="Q68" i="23"/>
  <c r="Q30" i="23"/>
  <c r="R60" i="23"/>
  <c r="R66" i="23"/>
  <c r="S60" i="23"/>
  <c r="Q66" i="23"/>
  <c r="S59" i="23"/>
  <c r="S68" i="23"/>
  <c r="R67" i="23"/>
  <c r="S30" i="23"/>
  <c r="R59" i="23"/>
  <c r="T59" i="23" s="1"/>
  <c r="S67" i="23"/>
  <c r="S50" i="24"/>
  <c r="R19" i="24"/>
  <c r="S66" i="24"/>
  <c r="R55" i="24"/>
  <c r="S46" i="24"/>
  <c r="R15" i="24"/>
  <c r="S55" i="24"/>
  <c r="R46" i="24"/>
  <c r="E163" i="18"/>
  <c r="F163" i="18"/>
  <c r="F182" i="18"/>
  <c r="G182" i="18"/>
  <c r="F73" i="18"/>
  <c r="G73" i="18"/>
  <c r="F47" i="18"/>
  <c r="G47" i="18"/>
  <c r="F48" i="18"/>
  <c r="G48" i="18"/>
  <c r="F49" i="18"/>
  <c r="G49" i="18"/>
  <c r="F50" i="18"/>
  <c r="G50" i="18"/>
  <c r="F145" i="18"/>
  <c r="G145" i="18"/>
  <c r="F148" i="18"/>
  <c r="G148" i="18"/>
  <c r="E95" i="3"/>
  <c r="F95" i="3"/>
  <c r="G95" i="3" s="1"/>
  <c r="H95" i="3"/>
  <c r="I95" i="3"/>
  <c r="K95" i="3"/>
  <c r="L95" i="3"/>
  <c r="M95" i="3" s="1"/>
  <c r="N95" i="3"/>
  <c r="O95" i="3"/>
  <c r="P95" i="3" s="1"/>
  <c r="Q95" i="3"/>
  <c r="R95" i="3"/>
  <c r="T95" i="3"/>
  <c r="U95" i="3"/>
  <c r="V95" i="3" s="1"/>
  <c r="W95" i="3"/>
  <c r="X95" i="3"/>
  <c r="Y95" i="3" s="1"/>
  <c r="Z95" i="3"/>
  <c r="AA95" i="3"/>
  <c r="AB95" i="3" s="1"/>
  <c r="AC95" i="3"/>
  <c r="AD95" i="3"/>
  <c r="AE95" i="3" s="1"/>
  <c r="AF95" i="3"/>
  <c r="AG95" i="3"/>
  <c r="AH95" i="3" s="1"/>
  <c r="E33" i="3"/>
  <c r="F33" i="3"/>
  <c r="G33" i="3" s="1"/>
  <c r="H33" i="3"/>
  <c r="I33" i="3"/>
  <c r="K33" i="3"/>
  <c r="L33" i="3"/>
  <c r="N33" i="3"/>
  <c r="O33" i="3"/>
  <c r="P33" i="3" s="1"/>
  <c r="Q33" i="3"/>
  <c r="R33" i="3"/>
  <c r="T33" i="3"/>
  <c r="U33" i="3"/>
  <c r="W33" i="3"/>
  <c r="X33" i="3"/>
  <c r="Z33" i="3"/>
  <c r="AA33" i="3"/>
  <c r="AB33" i="3" s="1"/>
  <c r="AC33" i="3"/>
  <c r="AD33" i="3"/>
  <c r="AE33" i="3" s="1"/>
  <c r="AF33" i="3"/>
  <c r="AG33" i="3"/>
  <c r="O102" i="20"/>
  <c r="P102" i="20"/>
  <c r="R102" i="20" s="1"/>
  <c r="O27" i="20"/>
  <c r="P27" i="20"/>
  <c r="Q27" i="20" s="1"/>
  <c r="E115" i="3"/>
  <c r="F115" i="3"/>
  <c r="G115" i="3" s="1"/>
  <c r="H115" i="3"/>
  <c r="I115" i="3"/>
  <c r="K115" i="3"/>
  <c r="L115" i="3"/>
  <c r="M115" i="3" s="1"/>
  <c r="N115" i="3"/>
  <c r="O115" i="3"/>
  <c r="P115" i="3" s="1"/>
  <c r="Q115" i="3"/>
  <c r="R115" i="3"/>
  <c r="S115" i="3" s="1"/>
  <c r="T115" i="3"/>
  <c r="U115" i="3"/>
  <c r="V115" i="3" s="1"/>
  <c r="W115" i="3"/>
  <c r="X115" i="3"/>
  <c r="Y115" i="3" s="1"/>
  <c r="Z115" i="3"/>
  <c r="AA115" i="3"/>
  <c r="AB115" i="3" s="1"/>
  <c r="AC115" i="3"/>
  <c r="AD115" i="3"/>
  <c r="AE115" i="3" s="1"/>
  <c r="AF115" i="3"/>
  <c r="AG115" i="3"/>
  <c r="AH115" i="3" s="1"/>
  <c r="E69" i="3"/>
  <c r="F69" i="3"/>
  <c r="G69" i="3" s="1"/>
  <c r="H69" i="3"/>
  <c r="I69" i="3"/>
  <c r="K69" i="3"/>
  <c r="L69" i="3"/>
  <c r="N69" i="3"/>
  <c r="O69" i="3"/>
  <c r="P69" i="3" s="1"/>
  <c r="Q69" i="3"/>
  <c r="R69" i="3"/>
  <c r="S69" i="3" s="1"/>
  <c r="T69" i="3"/>
  <c r="U69" i="3"/>
  <c r="V69" i="3" s="1"/>
  <c r="W69" i="3"/>
  <c r="X69" i="3"/>
  <c r="Y69" i="3" s="1"/>
  <c r="Z69" i="3"/>
  <c r="AA69" i="3"/>
  <c r="AB69" i="3" s="1"/>
  <c r="AC69" i="3"/>
  <c r="AD69" i="3"/>
  <c r="AE69" i="3" s="1"/>
  <c r="AF69" i="3"/>
  <c r="AG69" i="3"/>
  <c r="E60" i="3"/>
  <c r="F60" i="3"/>
  <c r="G60" i="3" s="1"/>
  <c r="H60" i="3"/>
  <c r="I60" i="3"/>
  <c r="K60" i="3"/>
  <c r="L60" i="3"/>
  <c r="M60" i="3" s="1"/>
  <c r="N60" i="3"/>
  <c r="O60" i="3"/>
  <c r="Q60" i="3"/>
  <c r="R60" i="3"/>
  <c r="S60" i="3" s="1"/>
  <c r="T60" i="3"/>
  <c r="U60" i="3"/>
  <c r="W60" i="3"/>
  <c r="X60" i="3"/>
  <c r="Y60" i="3" s="1"/>
  <c r="Z60" i="3"/>
  <c r="AA60" i="3"/>
  <c r="AC60" i="3"/>
  <c r="AD60" i="3"/>
  <c r="AE60" i="3" s="1"/>
  <c r="AF60" i="3"/>
  <c r="AG60" i="3"/>
  <c r="AH60" i="3" s="1"/>
  <c r="E77" i="3"/>
  <c r="F77" i="3"/>
  <c r="G77" i="3" s="1"/>
  <c r="H77" i="3"/>
  <c r="I77" i="3"/>
  <c r="K77" i="3"/>
  <c r="L77" i="3"/>
  <c r="N77" i="3"/>
  <c r="O77" i="3"/>
  <c r="P77" i="3" s="1"/>
  <c r="Q77" i="3"/>
  <c r="R77" i="3"/>
  <c r="S77" i="3" s="1"/>
  <c r="T77" i="3"/>
  <c r="U77" i="3"/>
  <c r="V77" i="3" s="1"/>
  <c r="W77" i="3"/>
  <c r="X77" i="3"/>
  <c r="Y77" i="3" s="1"/>
  <c r="Z77" i="3"/>
  <c r="AA77" i="3"/>
  <c r="AB77" i="3" s="1"/>
  <c r="AC77" i="3"/>
  <c r="AD77" i="3"/>
  <c r="AE77" i="3" s="1"/>
  <c r="AF77" i="3"/>
  <c r="AG77" i="3"/>
  <c r="AH77" i="3" s="1"/>
  <c r="O112" i="20"/>
  <c r="P112" i="20"/>
  <c r="S112" i="20" s="1"/>
  <c r="O64" i="20"/>
  <c r="P64" i="20"/>
  <c r="Q64" i="20" s="1"/>
  <c r="O38" i="20"/>
  <c r="P38" i="20"/>
  <c r="Q38" i="20" s="1"/>
  <c r="O66" i="20"/>
  <c r="P66" i="20"/>
  <c r="R66" i="20" s="1"/>
  <c r="E87" i="18"/>
  <c r="G87" i="18"/>
  <c r="E86" i="18"/>
  <c r="G86" i="18"/>
  <c r="E85" i="18"/>
  <c r="G85" i="18"/>
  <c r="E24" i="18"/>
  <c r="G24" i="18"/>
  <c r="E241" i="18"/>
  <c r="G241" i="18"/>
  <c r="E49" i="5"/>
  <c r="F49" i="5"/>
  <c r="G49" i="5" s="1"/>
  <c r="H49" i="5"/>
  <c r="I49" i="5"/>
  <c r="K49" i="5"/>
  <c r="L49" i="5"/>
  <c r="N49" i="5"/>
  <c r="O49" i="5"/>
  <c r="P49" i="5" s="1"/>
  <c r="Q49" i="5"/>
  <c r="R49" i="5"/>
  <c r="S49" i="5" s="1"/>
  <c r="T49" i="5"/>
  <c r="U49" i="5"/>
  <c r="V49" i="5" s="1"/>
  <c r="W49" i="5"/>
  <c r="X49" i="5"/>
  <c r="Y49" i="5" s="1"/>
  <c r="Z49" i="5"/>
  <c r="AA49" i="5"/>
  <c r="AB49" i="5" s="1"/>
  <c r="AC49" i="5"/>
  <c r="AD49" i="5"/>
  <c r="AE49" i="5" s="1"/>
  <c r="AF49" i="5"/>
  <c r="AG49" i="5"/>
  <c r="AH49" i="5" s="1"/>
  <c r="O46" i="23"/>
  <c r="P46" i="23"/>
  <c r="S46" i="23" s="1"/>
  <c r="O47" i="24"/>
  <c r="P47" i="24"/>
  <c r="S47" i="24" s="1"/>
  <c r="E240" i="18"/>
  <c r="G240" i="18"/>
  <c r="E239" i="18"/>
  <c r="G239" i="18"/>
  <c r="E63" i="5"/>
  <c r="F63" i="5"/>
  <c r="G63" i="5" s="1"/>
  <c r="H63" i="5"/>
  <c r="I63" i="5"/>
  <c r="K63" i="5"/>
  <c r="L63" i="5"/>
  <c r="M63" i="5" s="1"/>
  <c r="N63" i="5"/>
  <c r="O63" i="5"/>
  <c r="P63" i="5" s="1"/>
  <c r="Q63" i="5"/>
  <c r="R63" i="5"/>
  <c r="S63" i="5" s="1"/>
  <c r="T63" i="5"/>
  <c r="U63" i="5"/>
  <c r="V63" i="5" s="1"/>
  <c r="W63" i="5"/>
  <c r="X63" i="5"/>
  <c r="Y63" i="5" s="1"/>
  <c r="Z63" i="5"/>
  <c r="AA63" i="5"/>
  <c r="AB63" i="5" s="1"/>
  <c r="AC63" i="5"/>
  <c r="AD63" i="5"/>
  <c r="AE63" i="5" s="1"/>
  <c r="AF63" i="5"/>
  <c r="AG63" i="5"/>
  <c r="AH63" i="5" s="1"/>
  <c r="O58" i="23"/>
  <c r="P58" i="23"/>
  <c r="S58" i="23" s="1"/>
  <c r="O63" i="24"/>
  <c r="P63" i="24"/>
  <c r="S63" i="24" s="1"/>
  <c r="E238" i="18"/>
  <c r="G238" i="18"/>
  <c r="O38" i="23"/>
  <c r="P38" i="23"/>
  <c r="Q38" i="23" s="1"/>
  <c r="O48" i="23"/>
  <c r="P48" i="23"/>
  <c r="Q48" i="23" s="1"/>
  <c r="O53" i="24"/>
  <c r="P53" i="24"/>
  <c r="S53" i="24" s="1"/>
  <c r="O58" i="24"/>
  <c r="P58" i="24"/>
  <c r="Q58" i="24" s="1"/>
  <c r="E50" i="5"/>
  <c r="F50" i="5"/>
  <c r="G50" i="5" s="1"/>
  <c r="H50" i="5"/>
  <c r="I50" i="5"/>
  <c r="K50" i="5"/>
  <c r="L50" i="5"/>
  <c r="N50" i="5"/>
  <c r="O50" i="5"/>
  <c r="P50" i="5" s="1"/>
  <c r="Q50" i="5"/>
  <c r="R50" i="5"/>
  <c r="S50" i="5" s="1"/>
  <c r="T50" i="5"/>
  <c r="U50" i="5"/>
  <c r="V50" i="5" s="1"/>
  <c r="W50" i="5"/>
  <c r="X50" i="5"/>
  <c r="Y50" i="5" s="1"/>
  <c r="Z50" i="5"/>
  <c r="AA50" i="5"/>
  <c r="AB50" i="5" s="1"/>
  <c r="AC50" i="5"/>
  <c r="AD50" i="5"/>
  <c r="AE50" i="5" s="1"/>
  <c r="AF50" i="5"/>
  <c r="AG50" i="5"/>
  <c r="AH50" i="5" s="1"/>
  <c r="E237" i="18"/>
  <c r="G237" i="18"/>
  <c r="E41" i="5"/>
  <c r="F41" i="5"/>
  <c r="G41" i="5" s="1"/>
  <c r="H41" i="5"/>
  <c r="I41" i="5"/>
  <c r="K41" i="5"/>
  <c r="L41" i="5"/>
  <c r="N41" i="5"/>
  <c r="O41" i="5"/>
  <c r="Q41" i="5"/>
  <c r="R41" i="5"/>
  <c r="S41" i="5" s="1"/>
  <c r="T41" i="5"/>
  <c r="U41" i="5"/>
  <c r="V41" i="5" s="1"/>
  <c r="W41" i="5"/>
  <c r="X41" i="5"/>
  <c r="Y41" i="5" s="1"/>
  <c r="Z41" i="5"/>
  <c r="AA41" i="5"/>
  <c r="AB41" i="5" s="1"/>
  <c r="AC41" i="5"/>
  <c r="AD41" i="5"/>
  <c r="AE41" i="5" s="1"/>
  <c r="AF41" i="5"/>
  <c r="AG41" i="5"/>
  <c r="AH41" i="5" s="1"/>
  <c r="E175" i="18"/>
  <c r="F175" i="18"/>
  <c r="O16" i="19"/>
  <c r="P16" i="19"/>
  <c r="S16" i="19" s="1"/>
  <c r="O10" i="21"/>
  <c r="P10" i="21"/>
  <c r="S10" i="21" s="1"/>
  <c r="E16" i="8"/>
  <c r="F16" i="8"/>
  <c r="G16" i="8" s="1"/>
  <c r="H16" i="8"/>
  <c r="I16" i="8"/>
  <c r="K16" i="8"/>
  <c r="L16" i="8"/>
  <c r="M16" i="8" s="1"/>
  <c r="N16" i="8"/>
  <c r="O16" i="8"/>
  <c r="P16" i="8" s="1"/>
  <c r="Q16" i="8"/>
  <c r="R16" i="8"/>
  <c r="S16" i="8" s="1"/>
  <c r="T16" i="8"/>
  <c r="U16" i="8"/>
  <c r="W16" i="8"/>
  <c r="X16" i="8"/>
  <c r="Y16" i="8" s="1"/>
  <c r="Z16" i="8"/>
  <c r="AA16" i="8"/>
  <c r="AC16" i="8"/>
  <c r="AD16" i="8"/>
  <c r="AF16" i="8"/>
  <c r="AG16" i="8"/>
  <c r="E18" i="8"/>
  <c r="AH16" i="8" l="1"/>
  <c r="AI83" i="3"/>
  <c r="AH69" i="3"/>
  <c r="AH33" i="3"/>
  <c r="AJ97" i="3"/>
  <c r="AL97" i="3" s="1"/>
  <c r="Y33" i="3"/>
  <c r="AI57" i="3"/>
  <c r="AB16" i="8"/>
  <c r="V16" i="8"/>
  <c r="T15" i="24"/>
  <c r="T68" i="24"/>
  <c r="AB60" i="3"/>
  <c r="AE16" i="8"/>
  <c r="AI28" i="5"/>
  <c r="V60" i="3"/>
  <c r="V33" i="3"/>
  <c r="AJ75" i="3"/>
  <c r="AL75" i="3" s="1"/>
  <c r="AN41" i="3"/>
  <c r="E161" i="18" s="1"/>
  <c r="S33" i="3"/>
  <c r="S95" i="3"/>
  <c r="AN70" i="3"/>
  <c r="AN65" i="5"/>
  <c r="AI22" i="5"/>
  <c r="AJ22" i="5"/>
  <c r="AL22" i="5" s="1"/>
  <c r="AN66" i="5"/>
  <c r="F233" i="18" s="1"/>
  <c r="P41" i="5"/>
  <c r="AJ26" i="3"/>
  <c r="AL26" i="3" s="1"/>
  <c r="P60" i="3"/>
  <c r="T47" i="20"/>
  <c r="AI55" i="5"/>
  <c r="AJ67" i="5"/>
  <c r="AM67" i="5" s="1"/>
  <c r="T67" i="20"/>
  <c r="AI59" i="5"/>
  <c r="AJ28" i="5"/>
  <c r="AM28" i="5" s="1"/>
  <c r="T25" i="23"/>
  <c r="T22" i="23"/>
  <c r="AJ68" i="5"/>
  <c r="AL68" i="5" s="1"/>
  <c r="AI78" i="3"/>
  <c r="M33" i="3"/>
  <c r="AI97" i="3"/>
  <c r="T72" i="20"/>
  <c r="M77" i="3"/>
  <c r="M69" i="3"/>
  <c r="T44" i="20"/>
  <c r="AK97" i="3"/>
  <c r="AK78" i="3"/>
  <c r="AM78" i="3"/>
  <c r="AL78" i="3"/>
  <c r="AJ83" i="3"/>
  <c r="AL83" i="3" s="1"/>
  <c r="AI26" i="3"/>
  <c r="AJ57" i="3"/>
  <c r="AK57" i="3" s="1"/>
  <c r="AJ67" i="3"/>
  <c r="AL67" i="3" s="1"/>
  <c r="AI75" i="3"/>
  <c r="S102" i="20"/>
  <c r="Q102" i="20"/>
  <c r="S27" i="20"/>
  <c r="AJ58" i="5"/>
  <c r="AK58" i="5" s="1"/>
  <c r="T67" i="23"/>
  <c r="AI19" i="5"/>
  <c r="M49" i="5"/>
  <c r="M41" i="5"/>
  <c r="S48" i="23"/>
  <c r="T50" i="24"/>
  <c r="AL19" i="5"/>
  <c r="AM19" i="5"/>
  <c r="T66" i="24"/>
  <c r="T46" i="24"/>
  <c r="T19" i="24"/>
  <c r="M50" i="5"/>
  <c r="T9" i="24"/>
  <c r="AK59" i="5"/>
  <c r="AL59" i="5"/>
  <c r="AM59" i="5"/>
  <c r="AL55" i="5"/>
  <c r="AM55" i="5"/>
  <c r="AK55" i="5"/>
  <c r="T30" i="23"/>
  <c r="T60" i="23"/>
  <c r="T68" i="23"/>
  <c r="T66" i="23"/>
  <c r="T55" i="24"/>
  <c r="R58" i="23"/>
  <c r="Q66" i="20"/>
  <c r="R27" i="20"/>
  <c r="S64" i="20"/>
  <c r="R112" i="20"/>
  <c r="R64" i="20"/>
  <c r="Q112" i="20"/>
  <c r="J33" i="3"/>
  <c r="J95" i="3"/>
  <c r="J115" i="3"/>
  <c r="AI115" i="3" s="1"/>
  <c r="J77" i="3"/>
  <c r="J69" i="3"/>
  <c r="J60" i="3"/>
  <c r="S38" i="20"/>
  <c r="S66" i="20"/>
  <c r="R38" i="20"/>
  <c r="S38" i="23"/>
  <c r="Q58" i="23"/>
  <c r="R46" i="23"/>
  <c r="Q46" i="23"/>
  <c r="R58" i="24"/>
  <c r="R53" i="24"/>
  <c r="R63" i="24"/>
  <c r="R47" i="24"/>
  <c r="S58" i="24"/>
  <c r="Q53" i="24"/>
  <c r="T53" i="24" s="1"/>
  <c r="Q63" i="24"/>
  <c r="T63" i="24" s="1"/>
  <c r="Q47" i="24"/>
  <c r="J49" i="5"/>
  <c r="R48" i="23"/>
  <c r="R38" i="23"/>
  <c r="J63" i="5"/>
  <c r="AI63" i="5" s="1"/>
  <c r="J50" i="5"/>
  <c r="J41" i="5"/>
  <c r="R16" i="19"/>
  <c r="J16" i="8"/>
  <c r="R10" i="21"/>
  <c r="Q10" i="21"/>
  <c r="Q16" i="19"/>
  <c r="T16" i="19" s="1"/>
  <c r="E230" i="18"/>
  <c r="E15" i="8"/>
  <c r="F15" i="8"/>
  <c r="G15" i="8" s="1"/>
  <c r="H15" i="8"/>
  <c r="I15" i="8"/>
  <c r="K15" i="8"/>
  <c r="L15" i="8"/>
  <c r="N15" i="8"/>
  <c r="O15" i="8"/>
  <c r="P15" i="8" s="1"/>
  <c r="Q15" i="8"/>
  <c r="R15" i="8"/>
  <c r="T15" i="8"/>
  <c r="U15" i="8"/>
  <c r="W15" i="8"/>
  <c r="X15" i="8"/>
  <c r="Z15" i="8"/>
  <c r="AA15" i="8"/>
  <c r="AC15" i="8"/>
  <c r="AD15" i="8"/>
  <c r="AF15" i="8"/>
  <c r="AG15" i="8"/>
  <c r="F18" i="8"/>
  <c r="H18" i="8"/>
  <c r="I18" i="8"/>
  <c r="J18" i="8" s="1"/>
  <c r="K18" i="8"/>
  <c r="L18" i="8"/>
  <c r="N18" i="8"/>
  <c r="O18" i="8"/>
  <c r="Q18" i="8"/>
  <c r="R18" i="8"/>
  <c r="S18" i="8" s="1"/>
  <c r="T18" i="8"/>
  <c r="U18" i="8"/>
  <c r="W18" i="8"/>
  <c r="X18" i="8"/>
  <c r="Y18" i="8" s="1"/>
  <c r="Z18" i="8"/>
  <c r="AA18" i="8"/>
  <c r="AB18" i="8" s="1"/>
  <c r="AC18" i="8"/>
  <c r="AD18" i="8"/>
  <c r="AE18" i="8" s="1"/>
  <c r="AF18" i="8"/>
  <c r="AG18" i="8"/>
  <c r="AH18" i="8" s="1"/>
  <c r="O16" i="21"/>
  <c r="P16" i="21"/>
  <c r="S16" i="21" s="1"/>
  <c r="O13" i="21"/>
  <c r="P13" i="21"/>
  <c r="Q13" i="21" s="1"/>
  <c r="O18" i="19"/>
  <c r="P18" i="19"/>
  <c r="S18" i="19" s="1"/>
  <c r="AH15" i="8" l="1"/>
  <c r="AM97" i="3"/>
  <c r="Y15" i="8"/>
  <c r="AB15" i="8"/>
  <c r="AI16" i="8"/>
  <c r="V18" i="8"/>
  <c r="AE15" i="8"/>
  <c r="F236" i="18"/>
  <c r="F231" i="18"/>
  <c r="E40" i="18"/>
  <c r="E54" i="18"/>
  <c r="AM75" i="3"/>
  <c r="AK75" i="3"/>
  <c r="V15" i="8"/>
  <c r="AI95" i="3"/>
  <c r="T10" i="21"/>
  <c r="AM22" i="5"/>
  <c r="AJ60" i="3"/>
  <c r="AM60" i="3" s="1"/>
  <c r="AM26" i="3"/>
  <c r="AK26" i="3"/>
  <c r="AK22" i="5"/>
  <c r="S15" i="8"/>
  <c r="T48" i="23"/>
  <c r="P18" i="8"/>
  <c r="AK68" i="5"/>
  <c r="AK28" i="5"/>
  <c r="AL28" i="5"/>
  <c r="AK67" i="5"/>
  <c r="AL67" i="5"/>
  <c r="AM68" i="5"/>
  <c r="T102" i="20"/>
  <c r="AL58" i="5"/>
  <c r="AM58" i="5"/>
  <c r="AI33" i="3"/>
  <c r="AJ77" i="3"/>
  <c r="AM77" i="3" s="1"/>
  <c r="AI69" i="3"/>
  <c r="M18" i="8"/>
  <c r="T27" i="20"/>
  <c r="AN97" i="3"/>
  <c r="E110" i="18" s="1"/>
  <c r="AN78" i="3"/>
  <c r="E111" i="18" s="1"/>
  <c r="AM83" i="3"/>
  <c r="AK83" i="3"/>
  <c r="AM57" i="3"/>
  <c r="AM67" i="3"/>
  <c r="AL57" i="3"/>
  <c r="AK67" i="3"/>
  <c r="M15" i="8"/>
  <c r="T66" i="20"/>
  <c r="T64" i="20"/>
  <c r="AN19" i="5"/>
  <c r="F157" i="18" s="1"/>
  <c r="AI49" i="5"/>
  <c r="AI41" i="5"/>
  <c r="T46" i="23"/>
  <c r="T58" i="23"/>
  <c r="AJ50" i="5"/>
  <c r="AM50" i="5" s="1"/>
  <c r="AN55" i="5"/>
  <c r="F89" i="18" s="1"/>
  <c r="AN59" i="5"/>
  <c r="F91" i="18" s="1"/>
  <c r="T38" i="23"/>
  <c r="T58" i="24"/>
  <c r="AJ95" i="3"/>
  <c r="AL95" i="3" s="1"/>
  <c r="T112" i="20"/>
  <c r="T38" i="20"/>
  <c r="AJ16" i="8"/>
  <c r="AM16" i="8" s="1"/>
  <c r="AJ33" i="3"/>
  <c r="AL33" i="3" s="1"/>
  <c r="AJ115" i="3"/>
  <c r="AM115" i="3" s="1"/>
  <c r="AI77" i="3"/>
  <c r="AI60" i="3"/>
  <c r="AJ69" i="3"/>
  <c r="AK69" i="3" s="1"/>
  <c r="T47" i="24"/>
  <c r="AJ49" i="5"/>
  <c r="AK49" i="5" s="1"/>
  <c r="AJ63" i="5"/>
  <c r="AL63" i="5" s="1"/>
  <c r="AI50" i="5"/>
  <c r="AJ41" i="5"/>
  <c r="AK41" i="5" s="1"/>
  <c r="J15" i="8"/>
  <c r="R13" i="21"/>
  <c r="Q16" i="21"/>
  <c r="G18" i="8"/>
  <c r="S13" i="21"/>
  <c r="R16" i="21"/>
  <c r="R18" i="19"/>
  <c r="Q18" i="19"/>
  <c r="F202" i="18"/>
  <c r="G202" i="18"/>
  <c r="F195" i="18"/>
  <c r="G195" i="18"/>
  <c r="F196" i="18"/>
  <c r="G196" i="18"/>
  <c r="F197" i="18"/>
  <c r="G197" i="18"/>
  <c r="E198" i="18"/>
  <c r="G198" i="18"/>
  <c r="F201" i="18"/>
  <c r="G201" i="18"/>
  <c r="E25" i="8"/>
  <c r="F25" i="8"/>
  <c r="H25" i="8"/>
  <c r="I25" i="8"/>
  <c r="J25" i="8" s="1"/>
  <c r="K25" i="8"/>
  <c r="L25" i="8"/>
  <c r="M25" i="8" s="1"/>
  <c r="N25" i="8"/>
  <c r="O25" i="8"/>
  <c r="P25" i="8" s="1"/>
  <c r="Q25" i="8"/>
  <c r="R25" i="8"/>
  <c r="S25" i="8" s="1"/>
  <c r="T25" i="8"/>
  <c r="U25" i="8"/>
  <c r="V25" i="8" s="1"/>
  <c r="W25" i="8"/>
  <c r="X25" i="8"/>
  <c r="Y25" i="8" s="1"/>
  <c r="Z25" i="8"/>
  <c r="AA25" i="8"/>
  <c r="AB25" i="8" s="1"/>
  <c r="AC25" i="8"/>
  <c r="AD25" i="8"/>
  <c r="AE25" i="8" s="1"/>
  <c r="AF25" i="8"/>
  <c r="AG25" i="8"/>
  <c r="AH25" i="8" s="1"/>
  <c r="E218" i="18"/>
  <c r="F218" i="18"/>
  <c r="O6" i="21"/>
  <c r="P6" i="21"/>
  <c r="S6" i="21" s="1"/>
  <c r="O25" i="19"/>
  <c r="P25" i="19"/>
  <c r="S25" i="19" s="1"/>
  <c r="O24" i="21"/>
  <c r="P24" i="21"/>
  <c r="S24" i="21" s="1"/>
  <c r="F204" i="18"/>
  <c r="G204" i="18"/>
  <c r="F171" i="18"/>
  <c r="G171" i="18"/>
  <c r="F170" i="18"/>
  <c r="G170" i="18"/>
  <c r="F169" i="18"/>
  <c r="G169" i="18"/>
  <c r="F168" i="18"/>
  <c r="G168" i="18"/>
  <c r="F167" i="18"/>
  <c r="G167" i="18"/>
  <c r="F166" i="18"/>
  <c r="G166" i="18"/>
  <c r="F164" i="18"/>
  <c r="G164" i="18"/>
  <c r="F159" i="18"/>
  <c r="G159" i="18"/>
  <c r="E156" i="18"/>
  <c r="G156" i="18"/>
  <c r="F160" i="18"/>
  <c r="G160" i="18"/>
  <c r="F153" i="18"/>
  <c r="G153" i="18"/>
  <c r="G230" i="18"/>
  <c r="F221" i="18"/>
  <c r="G221" i="18"/>
  <c r="F219" i="18"/>
  <c r="G219" i="18"/>
  <c r="E217" i="18"/>
  <c r="G217" i="18"/>
  <c r="E216" i="18"/>
  <c r="G216" i="18"/>
  <c r="E24" i="5"/>
  <c r="F24" i="5"/>
  <c r="H24" i="5"/>
  <c r="I24" i="5"/>
  <c r="K24" i="5"/>
  <c r="L24" i="5"/>
  <c r="M24" i="5" s="1"/>
  <c r="N24" i="5"/>
  <c r="O24" i="5"/>
  <c r="P24" i="5" s="1"/>
  <c r="Q24" i="5"/>
  <c r="R24" i="5"/>
  <c r="S24" i="5" s="1"/>
  <c r="T24" i="5"/>
  <c r="U24" i="5"/>
  <c r="V24" i="5" s="1"/>
  <c r="W24" i="5"/>
  <c r="X24" i="5"/>
  <c r="Y24" i="5" s="1"/>
  <c r="Z24" i="5"/>
  <c r="AA24" i="5"/>
  <c r="AB24" i="5" s="1"/>
  <c r="AC24" i="5"/>
  <c r="AD24" i="5"/>
  <c r="AE24" i="5" s="1"/>
  <c r="AF24" i="5"/>
  <c r="AG24" i="5"/>
  <c r="O26" i="23"/>
  <c r="P26" i="23"/>
  <c r="S26" i="23" s="1"/>
  <c r="O18" i="24"/>
  <c r="P18" i="24"/>
  <c r="S18" i="24" s="1"/>
  <c r="F213" i="18"/>
  <c r="G213" i="18"/>
  <c r="F212" i="18"/>
  <c r="G212" i="18"/>
  <c r="F139" i="18"/>
  <c r="G139" i="18"/>
  <c r="F137" i="18"/>
  <c r="G137" i="18"/>
  <c r="F135" i="18"/>
  <c r="G135" i="18"/>
  <c r="E130" i="18"/>
  <c r="F130" i="18"/>
  <c r="F129" i="18"/>
  <c r="G129" i="18"/>
  <c r="E128" i="18"/>
  <c r="G128" i="18"/>
  <c r="E127" i="18"/>
  <c r="F127" i="18"/>
  <c r="F119" i="18"/>
  <c r="G119" i="18"/>
  <c r="F117" i="18"/>
  <c r="G117" i="18"/>
  <c r="F72" i="18"/>
  <c r="G72" i="18"/>
  <c r="E58" i="3"/>
  <c r="F58" i="3"/>
  <c r="H58" i="3"/>
  <c r="I58" i="3"/>
  <c r="K58" i="3"/>
  <c r="L58" i="3"/>
  <c r="N58" i="3"/>
  <c r="O58" i="3"/>
  <c r="P58" i="3" s="1"/>
  <c r="Q58" i="3"/>
  <c r="R58" i="3"/>
  <c r="S58" i="3" s="1"/>
  <c r="T58" i="3"/>
  <c r="U58" i="3"/>
  <c r="V58" i="3" s="1"/>
  <c r="W58" i="3"/>
  <c r="X58" i="3"/>
  <c r="Y58" i="3" s="1"/>
  <c r="Z58" i="3"/>
  <c r="AA58" i="3"/>
  <c r="AC58" i="3"/>
  <c r="AD58" i="3"/>
  <c r="AE58" i="3" s="1"/>
  <c r="AF58" i="3"/>
  <c r="AG58" i="3"/>
  <c r="AH58" i="3" s="1"/>
  <c r="O34" i="20"/>
  <c r="P34" i="20"/>
  <c r="S34" i="20" s="1"/>
  <c r="F70" i="18"/>
  <c r="G70" i="18"/>
  <c r="F43" i="18"/>
  <c r="G43" i="18"/>
  <c r="F46" i="18"/>
  <c r="G46" i="18"/>
  <c r="F45" i="18"/>
  <c r="G45" i="18"/>
  <c r="F39" i="18"/>
  <c r="G39" i="18"/>
  <c r="E23" i="18"/>
  <c r="G23" i="18"/>
  <c r="F37" i="18"/>
  <c r="G37" i="18"/>
  <c r="F36" i="18"/>
  <c r="G36" i="18"/>
  <c r="E19" i="18"/>
  <c r="F19" i="18"/>
  <c r="E20" i="18"/>
  <c r="G20" i="18"/>
  <c r="F31" i="18"/>
  <c r="G31" i="18"/>
  <c r="F32" i="18"/>
  <c r="G32" i="18"/>
  <c r="F33" i="18"/>
  <c r="G33" i="18"/>
  <c r="E21" i="18"/>
  <c r="G21" i="18"/>
  <c r="E22" i="18"/>
  <c r="G22" i="18"/>
  <c r="F34" i="18"/>
  <c r="G34" i="18"/>
  <c r="F35" i="18"/>
  <c r="G35" i="18"/>
  <c r="F38" i="18"/>
  <c r="G38" i="18"/>
  <c r="F41" i="18"/>
  <c r="G41" i="18"/>
  <c r="F42" i="18"/>
  <c r="G42" i="18"/>
  <c r="F44" i="18"/>
  <c r="G44" i="18"/>
  <c r="E28" i="18"/>
  <c r="G28" i="18"/>
  <c r="F66" i="18"/>
  <c r="G66" i="18"/>
  <c r="F67" i="18"/>
  <c r="G67" i="18"/>
  <c r="F68" i="18"/>
  <c r="G68" i="18"/>
  <c r="F69" i="18"/>
  <c r="G69" i="18"/>
  <c r="F71" i="18"/>
  <c r="G71" i="18"/>
  <c r="E74" i="18"/>
  <c r="F74" i="18"/>
  <c r="E75" i="18"/>
  <c r="G75" i="18"/>
  <c r="E84" i="18"/>
  <c r="G84" i="18"/>
  <c r="E96" i="18"/>
  <c r="F96" i="18"/>
  <c r="F99" i="18"/>
  <c r="G99" i="18"/>
  <c r="F100" i="18"/>
  <c r="G100" i="18"/>
  <c r="F104" i="18"/>
  <c r="G104" i="18"/>
  <c r="F107" i="18"/>
  <c r="G107" i="18"/>
  <c r="F115" i="18"/>
  <c r="G115" i="18"/>
  <c r="E133" i="18"/>
  <c r="G133" i="18"/>
  <c r="F116" i="18"/>
  <c r="G116" i="18"/>
  <c r="E136" i="18"/>
  <c r="G136" i="18"/>
  <c r="E131" i="18"/>
  <c r="F131" i="18"/>
  <c r="E134" i="18"/>
  <c r="F134" i="18"/>
  <c r="F138" i="18"/>
  <c r="G138" i="18"/>
  <c r="F141" i="18"/>
  <c r="G141" i="18"/>
  <c r="E140" i="18"/>
  <c r="G140" i="18"/>
  <c r="F142" i="18"/>
  <c r="G142" i="18"/>
  <c r="F143" i="18"/>
  <c r="G143" i="18"/>
  <c r="E123" i="18"/>
  <c r="G123" i="18"/>
  <c r="F144" i="18"/>
  <c r="G144" i="18"/>
  <c r="F165" i="18"/>
  <c r="G165" i="18"/>
  <c r="F172" i="18"/>
  <c r="G172" i="18"/>
  <c r="F154" i="18"/>
  <c r="G154" i="18"/>
  <c r="E162" i="18"/>
  <c r="F162" i="18"/>
  <c r="E155" i="18"/>
  <c r="G155" i="18"/>
  <c r="E174" i="18"/>
  <c r="F174" i="18"/>
  <c r="F177" i="18"/>
  <c r="G177" i="18"/>
  <c r="E178" i="18"/>
  <c r="F178" i="18"/>
  <c r="F180" i="18"/>
  <c r="G180" i="18"/>
  <c r="F181" i="18"/>
  <c r="G181" i="18"/>
  <c r="E185" i="18"/>
  <c r="G185" i="18"/>
  <c r="E186" i="18"/>
  <c r="G186" i="18"/>
  <c r="E187" i="18"/>
  <c r="G187" i="18"/>
  <c r="F193" i="18"/>
  <c r="G193" i="18"/>
  <c r="E205" i="18"/>
  <c r="G205" i="18"/>
  <c r="F206" i="18"/>
  <c r="G206" i="18"/>
  <c r="F207" i="18"/>
  <c r="G207" i="18"/>
  <c r="E209" i="18"/>
  <c r="G209" i="18"/>
  <c r="G210" i="18"/>
  <c r="F222" i="18"/>
  <c r="G222" i="18"/>
  <c r="E211" i="18"/>
  <c r="G211" i="18"/>
  <c r="E214" i="18"/>
  <c r="G214" i="18"/>
  <c r="E220" i="18"/>
  <c r="G220" i="18"/>
  <c r="E229" i="18"/>
  <c r="G229" i="18"/>
  <c r="E66" i="3"/>
  <c r="F66" i="3"/>
  <c r="H66" i="3"/>
  <c r="I66" i="3"/>
  <c r="K66" i="3"/>
  <c r="L66" i="3"/>
  <c r="N66" i="3"/>
  <c r="O66" i="3"/>
  <c r="P66" i="3" s="1"/>
  <c r="Q66" i="3"/>
  <c r="R66" i="3"/>
  <c r="S66" i="3" s="1"/>
  <c r="T66" i="3"/>
  <c r="U66" i="3"/>
  <c r="V66" i="3" s="1"/>
  <c r="W66" i="3"/>
  <c r="X66" i="3"/>
  <c r="Y66" i="3" s="1"/>
  <c r="Z66" i="3"/>
  <c r="AA66" i="3"/>
  <c r="AB66" i="3" s="1"/>
  <c r="AC66" i="3"/>
  <c r="AD66" i="3"/>
  <c r="AE66" i="3" s="1"/>
  <c r="AF66" i="3"/>
  <c r="AG66" i="3"/>
  <c r="E131" i="3"/>
  <c r="F131" i="3"/>
  <c r="H131" i="3"/>
  <c r="I131" i="3"/>
  <c r="J131" i="3" s="1"/>
  <c r="K131" i="3"/>
  <c r="L131" i="3"/>
  <c r="M131" i="3" s="1"/>
  <c r="N131" i="3"/>
  <c r="O131" i="3"/>
  <c r="P131" i="3" s="1"/>
  <c r="Q131" i="3"/>
  <c r="R131" i="3"/>
  <c r="S131" i="3" s="1"/>
  <c r="T131" i="3"/>
  <c r="U131" i="3"/>
  <c r="V131" i="3" s="1"/>
  <c r="W131" i="3"/>
  <c r="X131" i="3"/>
  <c r="Y131" i="3" s="1"/>
  <c r="Z131" i="3"/>
  <c r="AA131" i="3"/>
  <c r="AB131" i="3" s="1"/>
  <c r="AC131" i="3"/>
  <c r="AD131" i="3"/>
  <c r="AE131" i="3" s="1"/>
  <c r="AF131" i="3"/>
  <c r="AG131" i="3"/>
  <c r="AH131" i="3" s="1"/>
  <c r="E120" i="3"/>
  <c r="F120" i="3"/>
  <c r="H120" i="3"/>
  <c r="I120" i="3"/>
  <c r="J120" i="3" s="1"/>
  <c r="K120" i="3"/>
  <c r="L120" i="3"/>
  <c r="M120" i="3" s="1"/>
  <c r="N120" i="3"/>
  <c r="O120" i="3"/>
  <c r="P120" i="3" s="1"/>
  <c r="Q120" i="3"/>
  <c r="R120" i="3"/>
  <c r="S120" i="3" s="1"/>
  <c r="T120" i="3"/>
  <c r="U120" i="3"/>
  <c r="V120" i="3" s="1"/>
  <c r="W120" i="3"/>
  <c r="X120" i="3"/>
  <c r="Y120" i="3" s="1"/>
  <c r="Z120" i="3"/>
  <c r="AA120" i="3"/>
  <c r="AB120" i="3" s="1"/>
  <c r="AC120" i="3"/>
  <c r="AD120" i="3"/>
  <c r="AE120" i="3" s="1"/>
  <c r="AF120" i="3"/>
  <c r="AG120" i="3"/>
  <c r="AH120" i="3" s="1"/>
  <c r="O76" i="20"/>
  <c r="P76" i="20"/>
  <c r="S76" i="20" s="1"/>
  <c r="O125" i="20"/>
  <c r="P125" i="20"/>
  <c r="R125" i="20" s="1"/>
  <c r="O106" i="20"/>
  <c r="P106" i="20"/>
  <c r="Q106" i="20" s="1"/>
  <c r="E82" i="3"/>
  <c r="F82" i="3"/>
  <c r="H82" i="3"/>
  <c r="I82" i="3"/>
  <c r="J82" i="3" s="1"/>
  <c r="K82" i="3"/>
  <c r="L82" i="3"/>
  <c r="M82" i="3" s="1"/>
  <c r="N82" i="3"/>
  <c r="O82" i="3"/>
  <c r="Q82" i="3"/>
  <c r="R82" i="3"/>
  <c r="S82" i="3" s="1"/>
  <c r="T82" i="3"/>
  <c r="U82" i="3"/>
  <c r="V82" i="3" s="1"/>
  <c r="W82" i="3"/>
  <c r="X82" i="3"/>
  <c r="Z82" i="3"/>
  <c r="AA82" i="3"/>
  <c r="AB82" i="3" s="1"/>
  <c r="AC82" i="3"/>
  <c r="AD82" i="3"/>
  <c r="AE82" i="3" s="1"/>
  <c r="AF82" i="3"/>
  <c r="AG82" i="3"/>
  <c r="AH82" i="3" s="1"/>
  <c r="O84" i="20"/>
  <c r="P84" i="20"/>
  <c r="S84" i="20" s="1"/>
  <c r="E93" i="3"/>
  <c r="F93" i="3"/>
  <c r="H93" i="3"/>
  <c r="I93" i="3"/>
  <c r="J93" i="3" s="1"/>
  <c r="K93" i="3"/>
  <c r="L93" i="3"/>
  <c r="M93" i="3" s="1"/>
  <c r="N93" i="3"/>
  <c r="O93" i="3"/>
  <c r="P93" i="3" s="1"/>
  <c r="Q93" i="3"/>
  <c r="R93" i="3"/>
  <c r="S93" i="3" s="1"/>
  <c r="T93" i="3"/>
  <c r="U93" i="3"/>
  <c r="V93" i="3" s="1"/>
  <c r="W93" i="3"/>
  <c r="X93" i="3"/>
  <c r="Y93" i="3" s="1"/>
  <c r="Z93" i="3"/>
  <c r="AA93" i="3"/>
  <c r="AB93" i="3" s="1"/>
  <c r="AC93" i="3"/>
  <c r="AD93" i="3"/>
  <c r="AE93" i="3" s="1"/>
  <c r="AF93" i="3"/>
  <c r="AG93" i="3"/>
  <c r="O115" i="20"/>
  <c r="P115" i="20"/>
  <c r="S115" i="20" s="1"/>
  <c r="E103" i="3"/>
  <c r="F103" i="3"/>
  <c r="H103" i="3"/>
  <c r="I103" i="3"/>
  <c r="J103" i="3" s="1"/>
  <c r="K103" i="3"/>
  <c r="L103" i="3"/>
  <c r="N103" i="3"/>
  <c r="O103" i="3"/>
  <c r="P103" i="3" s="1"/>
  <c r="Q103" i="3"/>
  <c r="R103" i="3"/>
  <c r="S103" i="3" s="1"/>
  <c r="T103" i="3"/>
  <c r="U103" i="3"/>
  <c r="V103" i="3" s="1"/>
  <c r="W103" i="3"/>
  <c r="X103" i="3"/>
  <c r="Y103" i="3" s="1"/>
  <c r="Z103" i="3"/>
  <c r="AA103" i="3"/>
  <c r="AB103" i="3" s="1"/>
  <c r="AC103" i="3"/>
  <c r="AD103" i="3"/>
  <c r="AE103" i="3" s="1"/>
  <c r="AF103" i="3"/>
  <c r="AG103" i="3"/>
  <c r="AH103" i="3" s="1"/>
  <c r="O82" i="20"/>
  <c r="P82" i="20"/>
  <c r="S82" i="20" s="1"/>
  <c r="E20" i="8"/>
  <c r="F20" i="8"/>
  <c r="H20" i="8"/>
  <c r="I20" i="8"/>
  <c r="K20" i="8"/>
  <c r="L20" i="8"/>
  <c r="M20" i="8" s="1"/>
  <c r="N20" i="8"/>
  <c r="O20" i="8"/>
  <c r="P20" i="8" s="1"/>
  <c r="Q20" i="8"/>
  <c r="R20" i="8"/>
  <c r="S20" i="8" s="1"/>
  <c r="T20" i="8"/>
  <c r="U20" i="8"/>
  <c r="V20" i="8" s="1"/>
  <c r="W20" i="8"/>
  <c r="X20" i="8"/>
  <c r="Y20" i="8" s="1"/>
  <c r="Z20" i="8"/>
  <c r="AA20" i="8"/>
  <c r="AB20" i="8" s="1"/>
  <c r="AC20" i="8"/>
  <c r="AD20" i="8"/>
  <c r="AE20" i="8" s="1"/>
  <c r="AF20" i="8"/>
  <c r="AG20" i="8"/>
  <c r="O20" i="19"/>
  <c r="P20" i="19"/>
  <c r="Q20" i="19" s="1"/>
  <c r="O20" i="21"/>
  <c r="P20" i="21"/>
  <c r="S20" i="21" s="1"/>
  <c r="O54" i="23"/>
  <c r="P54" i="23"/>
  <c r="S54" i="23" s="1"/>
  <c r="E52" i="5"/>
  <c r="F52" i="5"/>
  <c r="H52" i="5"/>
  <c r="I52" i="5"/>
  <c r="J52" i="5" s="1"/>
  <c r="K52" i="5"/>
  <c r="L52" i="5"/>
  <c r="M52" i="5" s="1"/>
  <c r="N52" i="5"/>
  <c r="O52" i="5"/>
  <c r="P52" i="5" s="1"/>
  <c r="Q52" i="5"/>
  <c r="R52" i="5"/>
  <c r="S52" i="5" s="1"/>
  <c r="T52" i="5"/>
  <c r="U52" i="5"/>
  <c r="V52" i="5" s="1"/>
  <c r="W52" i="5"/>
  <c r="X52" i="5"/>
  <c r="Y52" i="5" s="1"/>
  <c r="Z52" i="5"/>
  <c r="AA52" i="5"/>
  <c r="AB52" i="5" s="1"/>
  <c r="AC52" i="5"/>
  <c r="AD52" i="5"/>
  <c r="AE52" i="5" s="1"/>
  <c r="AF52" i="5"/>
  <c r="AG52" i="5"/>
  <c r="AH52" i="5" s="1"/>
  <c r="O44" i="24"/>
  <c r="P44" i="24"/>
  <c r="S44" i="24" s="1"/>
  <c r="E10" i="8"/>
  <c r="F10" i="8"/>
  <c r="H10" i="8"/>
  <c r="I10" i="8"/>
  <c r="J10" i="8" s="1"/>
  <c r="K10" i="8"/>
  <c r="L10" i="8"/>
  <c r="N10" i="8"/>
  <c r="O10" i="8"/>
  <c r="Q10" i="8"/>
  <c r="R10" i="8"/>
  <c r="S10" i="8" s="1"/>
  <c r="T10" i="8"/>
  <c r="U10" i="8"/>
  <c r="W10" i="8"/>
  <c r="X10" i="8"/>
  <c r="Z10" i="8"/>
  <c r="AA10" i="8"/>
  <c r="AC10" i="8"/>
  <c r="AD10" i="8"/>
  <c r="AE10" i="8" s="1"/>
  <c r="AF10" i="8"/>
  <c r="AG10" i="8"/>
  <c r="O9" i="19"/>
  <c r="P9" i="19"/>
  <c r="S9" i="19" s="1"/>
  <c r="O11" i="21"/>
  <c r="P11" i="21"/>
  <c r="S11" i="21" s="1"/>
  <c r="E45" i="5"/>
  <c r="F45" i="5"/>
  <c r="H45" i="5"/>
  <c r="I45" i="5"/>
  <c r="K45" i="5"/>
  <c r="L45" i="5"/>
  <c r="N45" i="5"/>
  <c r="O45" i="5"/>
  <c r="Q45" i="5"/>
  <c r="R45" i="5"/>
  <c r="S45" i="5" s="1"/>
  <c r="T45" i="5"/>
  <c r="U45" i="5"/>
  <c r="V45" i="5" s="1"/>
  <c r="W45" i="5"/>
  <c r="X45" i="5"/>
  <c r="Y45" i="5" s="1"/>
  <c r="Z45" i="5"/>
  <c r="AA45" i="5"/>
  <c r="AB45" i="5" s="1"/>
  <c r="AC45" i="5"/>
  <c r="AD45" i="5"/>
  <c r="AE45" i="5" s="1"/>
  <c r="AF45" i="5"/>
  <c r="AG45" i="5"/>
  <c r="AH45" i="5" s="1"/>
  <c r="E37" i="5"/>
  <c r="F37" i="5"/>
  <c r="H37" i="5"/>
  <c r="I37" i="5"/>
  <c r="J37" i="5" s="1"/>
  <c r="K37" i="5"/>
  <c r="L37" i="5"/>
  <c r="M37" i="5" s="1"/>
  <c r="N37" i="5"/>
  <c r="O37" i="5"/>
  <c r="P37" i="5" s="1"/>
  <c r="Q37" i="5"/>
  <c r="R37" i="5"/>
  <c r="S37" i="5" s="1"/>
  <c r="T37" i="5"/>
  <c r="U37" i="5"/>
  <c r="W37" i="5"/>
  <c r="X37" i="5"/>
  <c r="Y37" i="5" s="1"/>
  <c r="Z37" i="5"/>
  <c r="AA37" i="5"/>
  <c r="AB37" i="5" s="1"/>
  <c r="AC37" i="5"/>
  <c r="AD37" i="5"/>
  <c r="AE37" i="5" s="1"/>
  <c r="AF37" i="5"/>
  <c r="AG37" i="5"/>
  <c r="AH37" i="5" s="1"/>
  <c r="E36" i="5"/>
  <c r="F36" i="5"/>
  <c r="H36" i="5"/>
  <c r="I36" i="5"/>
  <c r="K36" i="5"/>
  <c r="L36" i="5"/>
  <c r="M36" i="5" s="1"/>
  <c r="N36" i="5"/>
  <c r="O36" i="5"/>
  <c r="Q36" i="5"/>
  <c r="R36" i="5"/>
  <c r="S36" i="5" s="1"/>
  <c r="T36" i="5"/>
  <c r="U36" i="5"/>
  <c r="V36" i="5" s="1"/>
  <c r="W36" i="5"/>
  <c r="X36" i="5"/>
  <c r="Y36" i="5" s="1"/>
  <c r="Z36" i="5"/>
  <c r="AA36" i="5"/>
  <c r="AB36" i="5" s="1"/>
  <c r="AC36" i="5"/>
  <c r="AD36" i="5"/>
  <c r="AE36" i="5" s="1"/>
  <c r="AF36" i="5"/>
  <c r="AG36" i="5"/>
  <c r="AH36" i="5" s="1"/>
  <c r="E17" i="5"/>
  <c r="F17" i="5"/>
  <c r="H17" i="5"/>
  <c r="I17" i="5"/>
  <c r="K17" i="5"/>
  <c r="L17" i="5"/>
  <c r="N17" i="5"/>
  <c r="O17" i="5"/>
  <c r="Q17" i="5"/>
  <c r="R17" i="5"/>
  <c r="S17" i="5" s="1"/>
  <c r="T17" i="5"/>
  <c r="U17" i="5"/>
  <c r="W17" i="5"/>
  <c r="X17" i="5"/>
  <c r="Y17" i="5" s="1"/>
  <c r="Z17" i="5"/>
  <c r="AA17" i="5"/>
  <c r="AB17" i="5" s="1"/>
  <c r="AC17" i="5"/>
  <c r="AD17" i="5"/>
  <c r="AE17" i="5" s="1"/>
  <c r="AF17" i="5"/>
  <c r="AG17" i="5"/>
  <c r="AH17" i="5" s="1"/>
  <c r="E18" i="5"/>
  <c r="F18" i="5"/>
  <c r="H18" i="5"/>
  <c r="I18" i="5"/>
  <c r="K18" i="5"/>
  <c r="L18" i="5"/>
  <c r="N18" i="5"/>
  <c r="O18" i="5"/>
  <c r="Q18" i="5"/>
  <c r="R18" i="5"/>
  <c r="S18" i="5" s="1"/>
  <c r="T18" i="5"/>
  <c r="U18" i="5"/>
  <c r="W18" i="5"/>
  <c r="X18" i="5"/>
  <c r="Y18" i="5" s="1"/>
  <c r="Z18" i="5"/>
  <c r="AA18" i="5"/>
  <c r="AB18" i="5" s="1"/>
  <c r="AC18" i="5"/>
  <c r="AD18" i="5"/>
  <c r="AE18" i="5" s="1"/>
  <c r="AF18" i="5"/>
  <c r="AG18" i="5"/>
  <c r="E27" i="5"/>
  <c r="F27" i="5"/>
  <c r="H27" i="5"/>
  <c r="I27" i="5"/>
  <c r="K27" i="5"/>
  <c r="L27" i="5"/>
  <c r="M27" i="5" s="1"/>
  <c r="N27" i="5"/>
  <c r="O27" i="5"/>
  <c r="P27" i="5" s="1"/>
  <c r="Q27" i="5"/>
  <c r="R27" i="5"/>
  <c r="S27" i="5" s="1"/>
  <c r="T27" i="5"/>
  <c r="U27" i="5"/>
  <c r="V27" i="5" s="1"/>
  <c r="W27" i="5"/>
  <c r="X27" i="5"/>
  <c r="Z27" i="5"/>
  <c r="AA27" i="5"/>
  <c r="AB27" i="5" s="1"/>
  <c r="AC27" i="5"/>
  <c r="AD27" i="5"/>
  <c r="AE27" i="5" s="1"/>
  <c r="AF27" i="5"/>
  <c r="AG27" i="5"/>
  <c r="O40" i="23"/>
  <c r="P40" i="23"/>
  <c r="Q40" i="23" s="1"/>
  <c r="O34" i="23"/>
  <c r="P34" i="23"/>
  <c r="Q34" i="23" s="1"/>
  <c r="O35" i="23"/>
  <c r="P35" i="23"/>
  <c r="Q35" i="23" s="1"/>
  <c r="O15" i="23"/>
  <c r="P15" i="23"/>
  <c r="S15" i="23" s="1"/>
  <c r="O17" i="23"/>
  <c r="P17" i="23"/>
  <c r="R17" i="23" s="1"/>
  <c r="O27" i="23"/>
  <c r="P27" i="23"/>
  <c r="Q27" i="23" s="1"/>
  <c r="O24" i="24"/>
  <c r="P24" i="24"/>
  <c r="S24" i="24" s="1"/>
  <c r="O20" i="24"/>
  <c r="P20" i="24"/>
  <c r="S20" i="24" s="1"/>
  <c r="O32" i="24"/>
  <c r="P32" i="24"/>
  <c r="S32" i="24" s="1"/>
  <c r="O43" i="24"/>
  <c r="P43" i="24"/>
  <c r="S43" i="24" s="1"/>
  <c r="O48" i="24"/>
  <c r="P48" i="24"/>
  <c r="S48" i="24" s="1"/>
  <c r="O51" i="24"/>
  <c r="P51" i="24"/>
  <c r="S51" i="24" s="1"/>
  <c r="E23" i="8"/>
  <c r="F23" i="8"/>
  <c r="H23" i="8"/>
  <c r="I23" i="8"/>
  <c r="J23" i="8" s="1"/>
  <c r="K23" i="8"/>
  <c r="L23" i="8"/>
  <c r="M23" i="8" s="1"/>
  <c r="N23" i="8"/>
  <c r="O23" i="8"/>
  <c r="P23" i="8" s="1"/>
  <c r="Q23" i="8"/>
  <c r="R23" i="8"/>
  <c r="S23" i="8" s="1"/>
  <c r="T23" i="8"/>
  <c r="U23" i="8"/>
  <c r="V23" i="8" s="1"/>
  <c r="W23" i="8"/>
  <c r="X23" i="8"/>
  <c r="Y23" i="8" s="1"/>
  <c r="Z23" i="8"/>
  <c r="AA23" i="8"/>
  <c r="AB23" i="8" s="1"/>
  <c r="AC23" i="8"/>
  <c r="AD23" i="8"/>
  <c r="AE23" i="8" s="1"/>
  <c r="AF23" i="8"/>
  <c r="AG23" i="8"/>
  <c r="AH23" i="8" s="1"/>
  <c r="E7" i="8"/>
  <c r="F7" i="8"/>
  <c r="H7" i="8"/>
  <c r="I7" i="8"/>
  <c r="K7" i="8"/>
  <c r="L7" i="8"/>
  <c r="N7" i="8"/>
  <c r="O7" i="8"/>
  <c r="Q7" i="8"/>
  <c r="R7" i="8"/>
  <c r="T7" i="8"/>
  <c r="U7" i="8"/>
  <c r="W7" i="8"/>
  <c r="X7" i="8"/>
  <c r="Z7" i="8"/>
  <c r="AA7" i="8"/>
  <c r="AC7" i="8"/>
  <c r="AD7" i="8"/>
  <c r="AE7" i="8" s="1"/>
  <c r="AF7" i="8"/>
  <c r="AG7" i="8"/>
  <c r="AH7" i="8" s="1"/>
  <c r="E14" i="8"/>
  <c r="F14" i="8"/>
  <c r="H14" i="8"/>
  <c r="I14" i="8"/>
  <c r="K14" i="8"/>
  <c r="L14" i="8"/>
  <c r="N14" i="8"/>
  <c r="O14" i="8"/>
  <c r="Q14" i="8"/>
  <c r="R14" i="8"/>
  <c r="T14" i="8"/>
  <c r="U14" i="8"/>
  <c r="W14" i="8"/>
  <c r="X14" i="8"/>
  <c r="Y14" i="8" s="1"/>
  <c r="Z14" i="8"/>
  <c r="AA14" i="8"/>
  <c r="AB14" i="8" s="1"/>
  <c r="AC14" i="8"/>
  <c r="AD14" i="8"/>
  <c r="AE14" i="8" s="1"/>
  <c r="AF14" i="8"/>
  <c r="AG14" i="8"/>
  <c r="O24" i="19"/>
  <c r="P24" i="19"/>
  <c r="S24" i="19" s="1"/>
  <c r="O8" i="19"/>
  <c r="P8" i="19"/>
  <c r="Q8" i="19" s="1"/>
  <c r="O23" i="21"/>
  <c r="P23" i="21"/>
  <c r="S23" i="21" s="1"/>
  <c r="O7" i="21"/>
  <c r="P7" i="21"/>
  <c r="Q7" i="21" s="1"/>
  <c r="O8" i="24"/>
  <c r="P8" i="24"/>
  <c r="S8" i="24" s="1"/>
  <c r="O13" i="23"/>
  <c r="P13" i="23"/>
  <c r="S13" i="23" s="1"/>
  <c r="E12" i="5"/>
  <c r="F12" i="5"/>
  <c r="H12" i="5"/>
  <c r="I12" i="5"/>
  <c r="K12" i="5"/>
  <c r="L12" i="5"/>
  <c r="M12" i="5" s="1"/>
  <c r="N12" i="5"/>
  <c r="O12" i="5"/>
  <c r="P12" i="5" s="1"/>
  <c r="Q12" i="5"/>
  <c r="R12" i="5"/>
  <c r="S12" i="5" s="1"/>
  <c r="T12" i="5"/>
  <c r="U12" i="5"/>
  <c r="W12" i="5"/>
  <c r="X12" i="5"/>
  <c r="Z12" i="5"/>
  <c r="AA12" i="5"/>
  <c r="AB12" i="5" s="1"/>
  <c r="AC12" i="5"/>
  <c r="AD12" i="5"/>
  <c r="AF12" i="5"/>
  <c r="AG12" i="5"/>
  <c r="O14" i="24"/>
  <c r="P14" i="24"/>
  <c r="Q14" i="24" s="1"/>
  <c r="E8" i="5"/>
  <c r="F8" i="5"/>
  <c r="H8" i="5"/>
  <c r="I8" i="5"/>
  <c r="K8" i="5"/>
  <c r="L8" i="5"/>
  <c r="N8" i="5"/>
  <c r="O8" i="5"/>
  <c r="Q8" i="5"/>
  <c r="R8" i="5"/>
  <c r="T8" i="5"/>
  <c r="U8" i="5"/>
  <c r="V8" i="5" s="1"/>
  <c r="W8" i="5"/>
  <c r="X8" i="5"/>
  <c r="Z8" i="5"/>
  <c r="AA8" i="5"/>
  <c r="AC8" i="5"/>
  <c r="AD8" i="5"/>
  <c r="AE8" i="5" s="1"/>
  <c r="AF8" i="5"/>
  <c r="AG8" i="5"/>
  <c r="E72" i="5"/>
  <c r="F72" i="5"/>
  <c r="H72" i="5"/>
  <c r="I72" i="5"/>
  <c r="J72" i="5" s="1"/>
  <c r="K72" i="5"/>
  <c r="L72" i="5"/>
  <c r="M72" i="5" s="1"/>
  <c r="N72" i="5"/>
  <c r="O72" i="5"/>
  <c r="P72" i="5" s="1"/>
  <c r="Q72" i="5"/>
  <c r="R72" i="5"/>
  <c r="S72" i="5" s="1"/>
  <c r="T72" i="5"/>
  <c r="U72" i="5"/>
  <c r="V72" i="5" s="1"/>
  <c r="W72" i="5"/>
  <c r="X72" i="5"/>
  <c r="Y72" i="5" s="1"/>
  <c r="Z72" i="5"/>
  <c r="AA72" i="5"/>
  <c r="AB72" i="5" s="1"/>
  <c r="AC72" i="5"/>
  <c r="AD72" i="5"/>
  <c r="AE72" i="5" s="1"/>
  <c r="AF72" i="5"/>
  <c r="AG72" i="5"/>
  <c r="AH72" i="5" s="1"/>
  <c r="O10" i="23"/>
  <c r="P10" i="23"/>
  <c r="S10" i="23" s="1"/>
  <c r="O72" i="23"/>
  <c r="P72" i="23"/>
  <c r="Q72" i="23" s="1"/>
  <c r="O6" i="24"/>
  <c r="P6" i="24"/>
  <c r="S6" i="24" s="1"/>
  <c r="O71" i="24"/>
  <c r="P71" i="24"/>
  <c r="Q71" i="24" s="1"/>
  <c r="E6" i="3"/>
  <c r="F6" i="3"/>
  <c r="H6" i="3"/>
  <c r="I6" i="3"/>
  <c r="K6" i="3"/>
  <c r="L6" i="3"/>
  <c r="N6" i="3"/>
  <c r="O6" i="3"/>
  <c r="P6" i="3" s="1"/>
  <c r="Q6" i="3"/>
  <c r="R6" i="3"/>
  <c r="T6" i="3"/>
  <c r="U6" i="3"/>
  <c r="W6" i="3"/>
  <c r="X6" i="3"/>
  <c r="Z6" i="3"/>
  <c r="AA6" i="3"/>
  <c r="AB6" i="3" s="1"/>
  <c r="AC6" i="3"/>
  <c r="AD6" i="3"/>
  <c r="AF6" i="3"/>
  <c r="AG6" i="3"/>
  <c r="O6" i="20"/>
  <c r="P6" i="20"/>
  <c r="S6" i="20" s="1"/>
  <c r="AH14" i="8" l="1"/>
  <c r="AH10" i="8"/>
  <c r="AH20" i="8"/>
  <c r="AH18" i="5"/>
  <c r="V37" i="5"/>
  <c r="AH27" i="5"/>
  <c r="AH8" i="5"/>
  <c r="Y12" i="5"/>
  <c r="Y27" i="5"/>
  <c r="Y8" i="5"/>
  <c r="AH12" i="5"/>
  <c r="AH24" i="5"/>
  <c r="AH6" i="3"/>
  <c r="Y6" i="3"/>
  <c r="Y82" i="3"/>
  <c r="AH66" i="3"/>
  <c r="AH93" i="3"/>
  <c r="Y7" i="8"/>
  <c r="Y10" i="8"/>
  <c r="AB7" i="8"/>
  <c r="AB10" i="8"/>
  <c r="AB8" i="5"/>
  <c r="V18" i="5"/>
  <c r="V17" i="5"/>
  <c r="AN22" i="5"/>
  <c r="F26" i="18" s="1"/>
  <c r="AB58" i="3"/>
  <c r="V14" i="8"/>
  <c r="V7" i="8"/>
  <c r="V10" i="8"/>
  <c r="AE6" i="3"/>
  <c r="AN75" i="3"/>
  <c r="E51" i="18" s="1"/>
  <c r="V6" i="3"/>
  <c r="AE12" i="5"/>
  <c r="V12" i="5"/>
  <c r="AL60" i="3"/>
  <c r="S6" i="3"/>
  <c r="J203" i="18"/>
  <c r="AK60" i="3"/>
  <c r="AN26" i="3"/>
  <c r="E184" i="18" s="1"/>
  <c r="S8" i="5"/>
  <c r="P17" i="5"/>
  <c r="P45" i="5"/>
  <c r="P36" i="5"/>
  <c r="P8" i="5"/>
  <c r="S14" i="8"/>
  <c r="S7" i="8"/>
  <c r="AJ15" i="8"/>
  <c r="AK15" i="8" s="1"/>
  <c r="P82" i="3"/>
  <c r="P10" i="8"/>
  <c r="AL77" i="3"/>
  <c r="P18" i="5"/>
  <c r="AN68" i="5"/>
  <c r="F94" i="18" s="1"/>
  <c r="AN28" i="5"/>
  <c r="F90" i="18" s="1"/>
  <c r="AN67" i="5"/>
  <c r="F93" i="18" s="1"/>
  <c r="AN58" i="5"/>
  <c r="F92" i="18" s="1"/>
  <c r="P14" i="8"/>
  <c r="P7" i="8"/>
  <c r="AI18" i="8"/>
  <c r="AK77" i="3"/>
  <c r="M66" i="3"/>
  <c r="J8" i="5"/>
  <c r="M18" i="5"/>
  <c r="M17" i="5"/>
  <c r="M45" i="5"/>
  <c r="M103" i="3"/>
  <c r="M6" i="3"/>
  <c r="M58" i="3"/>
  <c r="AN83" i="3"/>
  <c r="E183" i="18" s="1"/>
  <c r="AN57" i="3"/>
  <c r="E224" i="18" s="1"/>
  <c r="AN67" i="3"/>
  <c r="E223" i="18" s="1"/>
  <c r="T16" i="21"/>
  <c r="AL16" i="8"/>
  <c r="AM33" i="3"/>
  <c r="M14" i="8"/>
  <c r="M7" i="8"/>
  <c r="M10" i="8"/>
  <c r="T13" i="21"/>
  <c r="AL50" i="5"/>
  <c r="AK50" i="5"/>
  <c r="M8" i="5"/>
  <c r="AM95" i="3"/>
  <c r="AK95" i="3"/>
  <c r="AK33" i="3"/>
  <c r="AI15" i="8"/>
  <c r="AK16" i="8"/>
  <c r="J6" i="3"/>
  <c r="J58" i="3"/>
  <c r="J66" i="3"/>
  <c r="AL115" i="3"/>
  <c r="AK115" i="3"/>
  <c r="Q76" i="20"/>
  <c r="AL69" i="3"/>
  <c r="AM69" i="3"/>
  <c r="J12" i="5"/>
  <c r="AM49" i="5"/>
  <c r="AL49" i="5"/>
  <c r="J24" i="5"/>
  <c r="AK63" i="5"/>
  <c r="AM63" i="5"/>
  <c r="J27" i="5"/>
  <c r="J18" i="5"/>
  <c r="J17" i="5"/>
  <c r="J36" i="5"/>
  <c r="R24" i="24"/>
  <c r="AL41" i="5"/>
  <c r="AM41" i="5"/>
  <c r="J45" i="5"/>
  <c r="Q44" i="24"/>
  <c r="J14" i="8"/>
  <c r="J7" i="8"/>
  <c r="J20" i="8"/>
  <c r="AJ18" i="8"/>
  <c r="AK18" i="8" s="1"/>
  <c r="R26" i="23"/>
  <c r="Q26" i="23"/>
  <c r="Q6" i="24"/>
  <c r="R32" i="24"/>
  <c r="R20" i="24"/>
  <c r="R18" i="24"/>
  <c r="R71" i="24"/>
  <c r="R43" i="24"/>
  <c r="Q32" i="24"/>
  <c r="Q18" i="24"/>
  <c r="T18" i="24" s="1"/>
  <c r="R44" i="24"/>
  <c r="S34" i="23"/>
  <c r="R48" i="24"/>
  <c r="Q48" i="24"/>
  <c r="S71" i="24"/>
  <c r="R6" i="24"/>
  <c r="T18" i="19"/>
  <c r="R84" i="20"/>
  <c r="Q84" i="20"/>
  <c r="R82" i="20"/>
  <c r="R115" i="20"/>
  <c r="R6" i="20"/>
  <c r="Q82" i="20"/>
  <c r="Q115" i="20"/>
  <c r="Q125" i="20"/>
  <c r="R34" i="20"/>
  <c r="Q6" i="20"/>
  <c r="S125" i="20"/>
  <c r="Q34" i="20"/>
  <c r="R76" i="20"/>
  <c r="G25" i="8"/>
  <c r="AI25" i="8" s="1"/>
  <c r="R6" i="21"/>
  <c r="Q6" i="21"/>
  <c r="S20" i="19"/>
  <c r="Q25" i="19"/>
  <c r="Q20" i="21"/>
  <c r="R23" i="21"/>
  <c r="R24" i="21"/>
  <c r="Q24" i="21"/>
  <c r="R20" i="21"/>
  <c r="T20" i="21" s="1"/>
  <c r="S8" i="19"/>
  <c r="R20" i="19"/>
  <c r="T20" i="19" s="1"/>
  <c r="R25" i="19"/>
  <c r="T25" i="19" s="1"/>
  <c r="G24" i="5"/>
  <c r="R40" i="23"/>
  <c r="Q13" i="23"/>
  <c r="Q17" i="23"/>
  <c r="R10" i="23"/>
  <c r="R13" i="23"/>
  <c r="Q15" i="23"/>
  <c r="S40" i="23"/>
  <c r="R54" i="23"/>
  <c r="G58" i="3"/>
  <c r="G131" i="3"/>
  <c r="AI131" i="3" s="1"/>
  <c r="G120" i="3"/>
  <c r="AI120" i="3" s="1"/>
  <c r="G66" i="3"/>
  <c r="R106" i="20"/>
  <c r="S106" i="20"/>
  <c r="G82" i="3"/>
  <c r="G93" i="3"/>
  <c r="G103" i="3"/>
  <c r="G6" i="3"/>
  <c r="G20" i="8"/>
  <c r="R24" i="19"/>
  <c r="R9" i="19"/>
  <c r="Q9" i="19"/>
  <c r="S7" i="21"/>
  <c r="R7" i="21"/>
  <c r="R11" i="21"/>
  <c r="G10" i="8"/>
  <c r="G52" i="5"/>
  <c r="AJ52" i="5" s="1"/>
  <c r="Q54" i="23"/>
  <c r="G18" i="5"/>
  <c r="R8" i="24"/>
  <c r="Q8" i="24"/>
  <c r="G27" i="5"/>
  <c r="G37" i="5"/>
  <c r="AJ37" i="5" s="1"/>
  <c r="AM37" i="5" s="1"/>
  <c r="G45" i="5"/>
  <c r="G17" i="5"/>
  <c r="G36" i="5"/>
  <c r="Q11" i="21"/>
  <c r="G14" i="8"/>
  <c r="S17" i="23"/>
  <c r="S27" i="23"/>
  <c r="R15" i="23"/>
  <c r="R27" i="23"/>
  <c r="S35" i="23"/>
  <c r="R34" i="23"/>
  <c r="R35" i="23"/>
  <c r="Q24" i="24"/>
  <c r="Q20" i="24"/>
  <c r="Q43" i="24"/>
  <c r="R51" i="24"/>
  <c r="Q51" i="24"/>
  <c r="S14" i="24"/>
  <c r="G7" i="8"/>
  <c r="G23" i="8"/>
  <c r="AJ23" i="8" s="1"/>
  <c r="R8" i="19"/>
  <c r="Q24" i="19"/>
  <c r="Q23" i="21"/>
  <c r="G12" i="5"/>
  <c r="R14" i="24"/>
  <c r="G72" i="5"/>
  <c r="AI72" i="5" s="1"/>
  <c r="G8" i="5"/>
  <c r="S72" i="23"/>
  <c r="R72" i="23"/>
  <c r="Q10" i="23"/>
  <c r="E117" i="3"/>
  <c r="F117" i="3"/>
  <c r="H117" i="3"/>
  <c r="I117" i="3"/>
  <c r="J117" i="3" s="1"/>
  <c r="K117" i="3"/>
  <c r="L117" i="3"/>
  <c r="M117" i="3" s="1"/>
  <c r="N117" i="3"/>
  <c r="O117" i="3"/>
  <c r="P117" i="3" s="1"/>
  <c r="Q117" i="3"/>
  <c r="R117" i="3"/>
  <c r="S117" i="3" s="1"/>
  <c r="T117" i="3"/>
  <c r="U117" i="3"/>
  <c r="V117" i="3" s="1"/>
  <c r="W117" i="3"/>
  <c r="X117" i="3"/>
  <c r="Y117" i="3" s="1"/>
  <c r="Z117" i="3"/>
  <c r="AA117" i="3"/>
  <c r="AB117" i="3" s="1"/>
  <c r="AC117" i="3"/>
  <c r="AD117" i="3"/>
  <c r="AE117" i="3" s="1"/>
  <c r="AF117" i="3"/>
  <c r="AG117" i="3"/>
  <c r="AH117" i="3" s="1"/>
  <c r="E23" i="3"/>
  <c r="F23" i="3"/>
  <c r="H23" i="3"/>
  <c r="I23" i="3"/>
  <c r="K23" i="3"/>
  <c r="L23" i="3"/>
  <c r="N23" i="3"/>
  <c r="O23" i="3"/>
  <c r="Q23" i="3"/>
  <c r="R23" i="3"/>
  <c r="T23" i="3"/>
  <c r="U23" i="3"/>
  <c r="W23" i="3"/>
  <c r="X23" i="3"/>
  <c r="Z23" i="3"/>
  <c r="AA23" i="3"/>
  <c r="AB23" i="3" s="1"/>
  <c r="AC23" i="3"/>
  <c r="AD23" i="3"/>
  <c r="AE23" i="3" s="1"/>
  <c r="AF23" i="3"/>
  <c r="AG23" i="3"/>
  <c r="AH23" i="3" s="1"/>
  <c r="E54" i="3"/>
  <c r="F54" i="3"/>
  <c r="H54" i="3"/>
  <c r="I54" i="3"/>
  <c r="J54" i="3" s="1"/>
  <c r="K54" i="3"/>
  <c r="L54" i="3"/>
  <c r="N54" i="3"/>
  <c r="O54" i="3"/>
  <c r="Q54" i="3"/>
  <c r="R54" i="3"/>
  <c r="S54" i="3" s="1"/>
  <c r="T54" i="3"/>
  <c r="U54" i="3"/>
  <c r="W54" i="3"/>
  <c r="X54" i="3"/>
  <c r="Y54" i="3" s="1"/>
  <c r="Z54" i="3"/>
  <c r="AA54" i="3"/>
  <c r="AB54" i="3" s="1"/>
  <c r="AC54" i="3"/>
  <c r="AD54" i="3"/>
  <c r="AE54" i="3" s="1"/>
  <c r="AF54" i="3"/>
  <c r="AG54" i="3"/>
  <c r="E30" i="3"/>
  <c r="F30" i="3"/>
  <c r="H30" i="3"/>
  <c r="I30" i="3"/>
  <c r="K30" i="3"/>
  <c r="L30" i="3"/>
  <c r="N30" i="3"/>
  <c r="O30" i="3"/>
  <c r="P30" i="3" s="1"/>
  <c r="Q30" i="3"/>
  <c r="R30" i="3"/>
  <c r="T30" i="3"/>
  <c r="U30" i="3"/>
  <c r="W30" i="3"/>
  <c r="X30" i="3"/>
  <c r="Z30" i="3"/>
  <c r="AA30" i="3"/>
  <c r="AC30" i="3"/>
  <c r="AD30" i="3"/>
  <c r="AE30" i="3" s="1"/>
  <c r="AF30" i="3"/>
  <c r="AG30" i="3"/>
  <c r="AH30" i="3" s="1"/>
  <c r="E40" i="3"/>
  <c r="F40" i="3"/>
  <c r="H40" i="3"/>
  <c r="I40" i="3"/>
  <c r="K40" i="3"/>
  <c r="L40" i="3"/>
  <c r="N40" i="3"/>
  <c r="O40" i="3"/>
  <c r="Q40" i="3"/>
  <c r="R40" i="3"/>
  <c r="S40" i="3" s="1"/>
  <c r="T40" i="3"/>
  <c r="U40" i="3"/>
  <c r="W40" i="3"/>
  <c r="X40" i="3"/>
  <c r="Z40" i="3"/>
  <c r="AA40" i="3"/>
  <c r="AB40" i="3" s="1"/>
  <c r="AC40" i="3"/>
  <c r="AD40" i="3"/>
  <c r="AE40" i="3" s="1"/>
  <c r="AF40" i="3"/>
  <c r="AG40" i="3"/>
  <c r="AH40" i="3" s="1"/>
  <c r="E35" i="3"/>
  <c r="F35" i="3"/>
  <c r="H35" i="3"/>
  <c r="I35" i="3"/>
  <c r="K35" i="3"/>
  <c r="L35" i="3"/>
  <c r="M35" i="3" s="1"/>
  <c r="N35" i="3"/>
  <c r="O35" i="3"/>
  <c r="Q35" i="3"/>
  <c r="R35" i="3"/>
  <c r="T35" i="3"/>
  <c r="U35" i="3"/>
  <c r="W35" i="3"/>
  <c r="X35" i="3"/>
  <c r="Z35" i="3"/>
  <c r="AA35" i="3"/>
  <c r="AC35" i="3"/>
  <c r="AD35" i="3"/>
  <c r="AE35" i="3" s="1"/>
  <c r="AF35" i="3"/>
  <c r="AG35" i="3"/>
  <c r="AH35" i="3" s="1"/>
  <c r="E8" i="3"/>
  <c r="F8" i="3"/>
  <c r="H8" i="3"/>
  <c r="I8" i="3"/>
  <c r="K8" i="3"/>
  <c r="L8" i="3"/>
  <c r="N8" i="3"/>
  <c r="O8" i="3"/>
  <c r="Q8" i="3"/>
  <c r="R8" i="3"/>
  <c r="T8" i="3"/>
  <c r="U8" i="3"/>
  <c r="W8" i="3"/>
  <c r="X8" i="3"/>
  <c r="Z8" i="3"/>
  <c r="AA8" i="3"/>
  <c r="AC8" i="3"/>
  <c r="AD8" i="3"/>
  <c r="AF8" i="3"/>
  <c r="AG8" i="3"/>
  <c r="E25" i="3"/>
  <c r="F25" i="3"/>
  <c r="H25" i="3"/>
  <c r="I25" i="3"/>
  <c r="K25" i="3"/>
  <c r="L25" i="3"/>
  <c r="N25" i="3"/>
  <c r="O25" i="3"/>
  <c r="Q25" i="3"/>
  <c r="R25" i="3"/>
  <c r="T25" i="3"/>
  <c r="U25" i="3"/>
  <c r="V25" i="3" s="1"/>
  <c r="W25" i="3"/>
  <c r="X25" i="3"/>
  <c r="Z25" i="3"/>
  <c r="AA25" i="3"/>
  <c r="AB25" i="3" s="1"/>
  <c r="AC25" i="3"/>
  <c r="AD25" i="3"/>
  <c r="AE25" i="3" s="1"/>
  <c r="AF25" i="3"/>
  <c r="AG25" i="3"/>
  <c r="E14" i="3"/>
  <c r="F14" i="3"/>
  <c r="H14" i="3"/>
  <c r="I14" i="3"/>
  <c r="K14" i="3"/>
  <c r="L14" i="3"/>
  <c r="N14" i="3"/>
  <c r="O14" i="3"/>
  <c r="P14" i="3" s="1"/>
  <c r="Q14" i="3"/>
  <c r="R14" i="3"/>
  <c r="T14" i="3"/>
  <c r="U14" i="3"/>
  <c r="W14" i="3"/>
  <c r="X14" i="3"/>
  <c r="Z14" i="3"/>
  <c r="AA14" i="3"/>
  <c r="AC14" i="3"/>
  <c r="AD14" i="3"/>
  <c r="AE14" i="3" s="1"/>
  <c r="AF14" i="3"/>
  <c r="AG14" i="3"/>
  <c r="E39" i="3"/>
  <c r="F39" i="3"/>
  <c r="H39" i="3"/>
  <c r="I39" i="3"/>
  <c r="J39" i="3" s="1"/>
  <c r="K39" i="3"/>
  <c r="L39" i="3"/>
  <c r="N39" i="3"/>
  <c r="O39" i="3"/>
  <c r="Q39" i="3"/>
  <c r="R39" i="3"/>
  <c r="T39" i="3"/>
  <c r="U39" i="3"/>
  <c r="W39" i="3"/>
  <c r="X39" i="3"/>
  <c r="Y39" i="3" s="1"/>
  <c r="Z39" i="3"/>
  <c r="AA39" i="3"/>
  <c r="AB39" i="3" s="1"/>
  <c r="AC39" i="3"/>
  <c r="AD39" i="3"/>
  <c r="AF39" i="3"/>
  <c r="AG39" i="3"/>
  <c r="AH39" i="3" s="1"/>
  <c r="E24" i="3"/>
  <c r="F24" i="3"/>
  <c r="H24" i="3"/>
  <c r="I24" i="3"/>
  <c r="K24" i="3"/>
  <c r="L24" i="3"/>
  <c r="N24" i="3"/>
  <c r="O24" i="3"/>
  <c r="Q24" i="3"/>
  <c r="R24" i="3"/>
  <c r="S24" i="3" s="1"/>
  <c r="T24" i="3"/>
  <c r="U24" i="3"/>
  <c r="V24" i="3" s="1"/>
  <c r="W24" i="3"/>
  <c r="X24" i="3"/>
  <c r="Z24" i="3"/>
  <c r="AA24" i="3"/>
  <c r="AB24" i="3" s="1"/>
  <c r="AC24" i="3"/>
  <c r="AD24" i="3"/>
  <c r="AF24" i="3"/>
  <c r="AG24" i="3"/>
  <c r="E19" i="3"/>
  <c r="F19" i="3"/>
  <c r="H19" i="3"/>
  <c r="I19" i="3"/>
  <c r="K19" i="3"/>
  <c r="L19" i="3"/>
  <c r="N19" i="3"/>
  <c r="O19" i="3"/>
  <c r="Q19" i="3"/>
  <c r="R19" i="3"/>
  <c r="T19" i="3"/>
  <c r="U19" i="3"/>
  <c r="V19" i="3" s="1"/>
  <c r="W19" i="3"/>
  <c r="X19" i="3"/>
  <c r="Z19" i="3"/>
  <c r="AA19" i="3"/>
  <c r="AC19" i="3"/>
  <c r="AD19" i="3"/>
  <c r="AF19" i="3"/>
  <c r="AG19" i="3"/>
  <c r="E56" i="3"/>
  <c r="F56" i="3"/>
  <c r="H56" i="3"/>
  <c r="I56" i="3"/>
  <c r="J56" i="3" s="1"/>
  <c r="K56" i="3"/>
  <c r="L56" i="3"/>
  <c r="M56" i="3" s="1"/>
  <c r="N56" i="3"/>
  <c r="O56" i="3"/>
  <c r="Q56" i="3"/>
  <c r="R56" i="3"/>
  <c r="S56" i="3" s="1"/>
  <c r="T56" i="3"/>
  <c r="U56" i="3"/>
  <c r="W56" i="3"/>
  <c r="X56" i="3"/>
  <c r="Y56" i="3" s="1"/>
  <c r="Z56" i="3"/>
  <c r="AA56" i="3"/>
  <c r="AC56" i="3"/>
  <c r="AD56" i="3"/>
  <c r="AF56" i="3"/>
  <c r="AG56" i="3"/>
  <c r="AH56" i="3" s="1"/>
  <c r="E90" i="3"/>
  <c r="F90" i="3"/>
  <c r="H90" i="3"/>
  <c r="I90" i="3"/>
  <c r="K90" i="3"/>
  <c r="L90" i="3"/>
  <c r="M90" i="3" s="1"/>
  <c r="N90" i="3"/>
  <c r="O90" i="3"/>
  <c r="P90" i="3" s="1"/>
  <c r="Q90" i="3"/>
  <c r="R90" i="3"/>
  <c r="S90" i="3" s="1"/>
  <c r="T90" i="3"/>
  <c r="U90" i="3"/>
  <c r="V90" i="3" s="1"/>
  <c r="W90" i="3"/>
  <c r="X90" i="3"/>
  <c r="Y90" i="3" s="1"/>
  <c r="Z90" i="3"/>
  <c r="AA90" i="3"/>
  <c r="AB90" i="3" s="1"/>
  <c r="AC90" i="3"/>
  <c r="AD90" i="3"/>
  <c r="AE90" i="3" s="1"/>
  <c r="AF90" i="3"/>
  <c r="AG90" i="3"/>
  <c r="AH90" i="3" s="1"/>
  <c r="E64" i="3"/>
  <c r="F64" i="3"/>
  <c r="H64" i="3"/>
  <c r="I64" i="3"/>
  <c r="K64" i="3"/>
  <c r="L64" i="3"/>
  <c r="M64" i="3" s="1"/>
  <c r="N64" i="3"/>
  <c r="O64" i="3"/>
  <c r="Q64" i="3"/>
  <c r="R64" i="3"/>
  <c r="T64" i="3"/>
  <c r="U64" i="3"/>
  <c r="V64" i="3" s="1"/>
  <c r="W64" i="3"/>
  <c r="X64" i="3"/>
  <c r="Y64" i="3" s="1"/>
  <c r="Z64" i="3"/>
  <c r="AA64" i="3"/>
  <c r="AB64" i="3" s="1"/>
  <c r="AC64" i="3"/>
  <c r="AD64" i="3"/>
  <c r="AE64" i="3" s="1"/>
  <c r="AF64" i="3"/>
  <c r="AG64" i="3"/>
  <c r="AH64" i="3" s="1"/>
  <c r="E9" i="3"/>
  <c r="F9" i="3"/>
  <c r="H9" i="3"/>
  <c r="I9" i="3"/>
  <c r="K9" i="3"/>
  <c r="L9" i="3"/>
  <c r="N9" i="3"/>
  <c r="O9" i="3"/>
  <c r="Q9" i="3"/>
  <c r="R9" i="3"/>
  <c r="S9" i="3" s="1"/>
  <c r="T9" i="3"/>
  <c r="U9" i="3"/>
  <c r="V9" i="3" s="1"/>
  <c r="W9" i="3"/>
  <c r="X9" i="3"/>
  <c r="Z9" i="3"/>
  <c r="AA9" i="3"/>
  <c r="AC9" i="3"/>
  <c r="AD9" i="3"/>
  <c r="AE9" i="3" s="1"/>
  <c r="AF9" i="3"/>
  <c r="AG9" i="3"/>
  <c r="E59" i="3"/>
  <c r="F59" i="3"/>
  <c r="H59" i="3"/>
  <c r="I59" i="3"/>
  <c r="J59" i="3" s="1"/>
  <c r="K59" i="3"/>
  <c r="L59" i="3"/>
  <c r="N59" i="3"/>
  <c r="O59" i="3"/>
  <c r="P59" i="3" s="1"/>
  <c r="Q59" i="3"/>
  <c r="R59" i="3"/>
  <c r="S59" i="3" s="1"/>
  <c r="T59" i="3"/>
  <c r="U59" i="3"/>
  <c r="W59" i="3"/>
  <c r="X59" i="3"/>
  <c r="Z59" i="3"/>
  <c r="AA59" i="3"/>
  <c r="AC59" i="3"/>
  <c r="AD59" i="3"/>
  <c r="AF59" i="3"/>
  <c r="AG59" i="3"/>
  <c r="AH59" i="3" s="1"/>
  <c r="E63" i="3"/>
  <c r="F63" i="3"/>
  <c r="H63" i="3"/>
  <c r="I63" i="3"/>
  <c r="K63" i="3"/>
  <c r="L63" i="3"/>
  <c r="M63" i="3" s="1"/>
  <c r="N63" i="3"/>
  <c r="O63" i="3"/>
  <c r="P63" i="3" s="1"/>
  <c r="Q63" i="3"/>
  <c r="R63" i="3"/>
  <c r="S63" i="3" s="1"/>
  <c r="T63" i="3"/>
  <c r="U63" i="3"/>
  <c r="W63" i="3"/>
  <c r="X63" i="3"/>
  <c r="Y63" i="3" s="1"/>
  <c r="Z63" i="3"/>
  <c r="AA63" i="3"/>
  <c r="AB63" i="3" s="1"/>
  <c r="AC63" i="3"/>
  <c r="AD63" i="3"/>
  <c r="AE63" i="3" s="1"/>
  <c r="AF63" i="3"/>
  <c r="AG63" i="3"/>
  <c r="AH63" i="3" s="1"/>
  <c r="E130" i="3"/>
  <c r="F130" i="3"/>
  <c r="H130" i="3"/>
  <c r="I130" i="3"/>
  <c r="J130" i="3" s="1"/>
  <c r="K130" i="3"/>
  <c r="L130" i="3"/>
  <c r="M130" i="3" s="1"/>
  <c r="N130" i="3"/>
  <c r="O130" i="3"/>
  <c r="P130" i="3" s="1"/>
  <c r="Q130" i="3"/>
  <c r="R130" i="3"/>
  <c r="S130" i="3" s="1"/>
  <c r="T130" i="3"/>
  <c r="U130" i="3"/>
  <c r="V130" i="3" s="1"/>
  <c r="W130" i="3"/>
  <c r="X130" i="3"/>
  <c r="Y130" i="3" s="1"/>
  <c r="Z130" i="3"/>
  <c r="AA130" i="3"/>
  <c r="AB130" i="3" s="1"/>
  <c r="AC130" i="3"/>
  <c r="AD130" i="3"/>
  <c r="AE130" i="3" s="1"/>
  <c r="AF130" i="3"/>
  <c r="AG130" i="3"/>
  <c r="AH130" i="3" s="1"/>
  <c r="E65" i="3"/>
  <c r="F65" i="3"/>
  <c r="H65" i="3"/>
  <c r="I65" i="3"/>
  <c r="K65" i="3"/>
  <c r="L65" i="3"/>
  <c r="M65" i="3" s="1"/>
  <c r="N65" i="3"/>
  <c r="O65" i="3"/>
  <c r="P65" i="3" s="1"/>
  <c r="Q65" i="3"/>
  <c r="R65" i="3"/>
  <c r="S65" i="3" s="1"/>
  <c r="T65" i="3"/>
  <c r="U65" i="3"/>
  <c r="W65" i="3"/>
  <c r="X65" i="3"/>
  <c r="Y65" i="3" s="1"/>
  <c r="Z65" i="3"/>
  <c r="AA65" i="3"/>
  <c r="AB65" i="3" s="1"/>
  <c r="AC65" i="3"/>
  <c r="AD65" i="3"/>
  <c r="AE65" i="3" s="1"/>
  <c r="AF65" i="3"/>
  <c r="AG65" i="3"/>
  <c r="E88" i="3"/>
  <c r="F88" i="3"/>
  <c r="G88" i="3" s="1"/>
  <c r="H88" i="3"/>
  <c r="I88" i="3"/>
  <c r="K88" i="3"/>
  <c r="L88" i="3"/>
  <c r="N88" i="3"/>
  <c r="O88" i="3"/>
  <c r="P88" i="3" s="1"/>
  <c r="Q88" i="3"/>
  <c r="R88" i="3"/>
  <c r="S88" i="3" s="1"/>
  <c r="T88" i="3"/>
  <c r="U88" i="3"/>
  <c r="V88" i="3" s="1"/>
  <c r="W88" i="3"/>
  <c r="X88" i="3"/>
  <c r="Y88" i="3" s="1"/>
  <c r="Z88" i="3"/>
  <c r="AA88" i="3"/>
  <c r="AB88" i="3" s="1"/>
  <c r="AC88" i="3"/>
  <c r="AD88" i="3"/>
  <c r="AE88" i="3" s="1"/>
  <c r="AF88" i="3"/>
  <c r="AG88" i="3"/>
  <c r="AH88" i="3" s="1"/>
  <c r="E106" i="3"/>
  <c r="F106" i="3"/>
  <c r="G106" i="3" s="1"/>
  <c r="H106" i="3"/>
  <c r="I106" i="3"/>
  <c r="J106" i="3" s="1"/>
  <c r="K106" i="3"/>
  <c r="L106" i="3"/>
  <c r="N106" i="3"/>
  <c r="O106" i="3"/>
  <c r="P106" i="3" s="1"/>
  <c r="Q106" i="3"/>
  <c r="R106" i="3"/>
  <c r="S106" i="3" s="1"/>
  <c r="T106" i="3"/>
  <c r="U106" i="3"/>
  <c r="V106" i="3" s="1"/>
  <c r="W106" i="3"/>
  <c r="X106" i="3"/>
  <c r="Y106" i="3" s="1"/>
  <c r="Z106" i="3"/>
  <c r="AA106" i="3"/>
  <c r="AB106" i="3" s="1"/>
  <c r="AC106" i="3"/>
  <c r="AD106" i="3"/>
  <c r="AE106" i="3" s="1"/>
  <c r="AF106" i="3"/>
  <c r="AG106" i="3"/>
  <c r="AH106" i="3" s="1"/>
  <c r="E89" i="3"/>
  <c r="F89" i="3"/>
  <c r="G89" i="3" s="1"/>
  <c r="H89" i="3"/>
  <c r="I89" i="3"/>
  <c r="K89" i="3"/>
  <c r="L89" i="3"/>
  <c r="M89" i="3" s="1"/>
  <c r="N89" i="3"/>
  <c r="O89" i="3"/>
  <c r="P89" i="3" s="1"/>
  <c r="Q89" i="3"/>
  <c r="R89" i="3"/>
  <c r="S89" i="3" s="1"/>
  <c r="T89" i="3"/>
  <c r="U89" i="3"/>
  <c r="V89" i="3" s="1"/>
  <c r="W89" i="3"/>
  <c r="X89" i="3"/>
  <c r="Y89" i="3" s="1"/>
  <c r="Z89" i="3"/>
  <c r="AA89" i="3"/>
  <c r="AB89" i="3" s="1"/>
  <c r="AC89" i="3"/>
  <c r="AD89" i="3"/>
  <c r="AE89" i="3" s="1"/>
  <c r="AF89" i="3"/>
  <c r="AG89" i="3"/>
  <c r="E32" i="3"/>
  <c r="F32" i="3"/>
  <c r="H32" i="3"/>
  <c r="I32" i="3"/>
  <c r="K32" i="3"/>
  <c r="L32" i="3"/>
  <c r="N32" i="3"/>
  <c r="O32" i="3"/>
  <c r="Q32" i="3"/>
  <c r="R32" i="3"/>
  <c r="T32" i="3"/>
  <c r="U32" i="3"/>
  <c r="W32" i="3"/>
  <c r="X32" i="3"/>
  <c r="Y32" i="3" s="1"/>
  <c r="Z32" i="3"/>
  <c r="AA32" i="3"/>
  <c r="AB32" i="3" s="1"/>
  <c r="AC32" i="3"/>
  <c r="AD32" i="3"/>
  <c r="AF32" i="3"/>
  <c r="AG32" i="3"/>
  <c r="AH32" i="3" s="1"/>
  <c r="E91" i="3"/>
  <c r="F91" i="3"/>
  <c r="H91" i="3"/>
  <c r="I91" i="3"/>
  <c r="J91" i="3" s="1"/>
  <c r="K91" i="3"/>
  <c r="L91" i="3"/>
  <c r="N91" i="3"/>
  <c r="O91" i="3"/>
  <c r="P91" i="3" s="1"/>
  <c r="Q91" i="3"/>
  <c r="R91" i="3"/>
  <c r="S91" i="3" s="1"/>
  <c r="T91" i="3"/>
  <c r="U91" i="3"/>
  <c r="V91" i="3" s="1"/>
  <c r="W91" i="3"/>
  <c r="X91" i="3"/>
  <c r="Y91" i="3" s="1"/>
  <c r="Z91" i="3"/>
  <c r="AA91" i="3"/>
  <c r="AB91" i="3" s="1"/>
  <c r="AC91" i="3"/>
  <c r="AD91" i="3"/>
  <c r="AE91" i="3" s="1"/>
  <c r="AF91" i="3"/>
  <c r="AG91" i="3"/>
  <c r="AH91" i="3" s="1"/>
  <c r="E101" i="3"/>
  <c r="F101" i="3"/>
  <c r="G101" i="3" s="1"/>
  <c r="H101" i="3"/>
  <c r="I101" i="3"/>
  <c r="J101" i="3" s="1"/>
  <c r="K101" i="3"/>
  <c r="L101" i="3"/>
  <c r="N101" i="3"/>
  <c r="O101" i="3"/>
  <c r="P101" i="3" s="1"/>
  <c r="Q101" i="3"/>
  <c r="R101" i="3"/>
  <c r="S101" i="3" s="1"/>
  <c r="T101" i="3"/>
  <c r="U101" i="3"/>
  <c r="V101" i="3" s="1"/>
  <c r="W101" i="3"/>
  <c r="X101" i="3"/>
  <c r="Y101" i="3" s="1"/>
  <c r="Z101" i="3"/>
  <c r="AA101" i="3"/>
  <c r="AB101" i="3" s="1"/>
  <c r="AC101" i="3"/>
  <c r="AD101" i="3"/>
  <c r="AE101" i="3" s="1"/>
  <c r="AF101" i="3"/>
  <c r="AG101" i="3"/>
  <c r="AH101" i="3" s="1"/>
  <c r="E92" i="3"/>
  <c r="F92" i="3"/>
  <c r="H92" i="3"/>
  <c r="I92" i="3"/>
  <c r="J92" i="3" s="1"/>
  <c r="K92" i="3"/>
  <c r="L92" i="3"/>
  <c r="M92" i="3" s="1"/>
  <c r="N92" i="3"/>
  <c r="O92" i="3"/>
  <c r="Q92" i="3"/>
  <c r="R92" i="3"/>
  <c r="S92" i="3" s="1"/>
  <c r="T92" i="3"/>
  <c r="U92" i="3"/>
  <c r="V92" i="3" s="1"/>
  <c r="W92" i="3"/>
  <c r="X92" i="3"/>
  <c r="Y92" i="3" s="1"/>
  <c r="Z92" i="3"/>
  <c r="AA92" i="3"/>
  <c r="AB92" i="3" s="1"/>
  <c r="AC92" i="3"/>
  <c r="AD92" i="3"/>
  <c r="AE92" i="3" s="1"/>
  <c r="AF92" i="3"/>
  <c r="AG92" i="3"/>
  <c r="AH92" i="3" s="1"/>
  <c r="E105" i="3"/>
  <c r="F105" i="3"/>
  <c r="G105" i="3" s="1"/>
  <c r="H105" i="3"/>
  <c r="I105" i="3"/>
  <c r="K105" i="3"/>
  <c r="L105" i="3"/>
  <c r="M105" i="3" s="1"/>
  <c r="N105" i="3"/>
  <c r="O105" i="3"/>
  <c r="P105" i="3" s="1"/>
  <c r="Q105" i="3"/>
  <c r="R105" i="3"/>
  <c r="S105" i="3" s="1"/>
  <c r="T105" i="3"/>
  <c r="U105" i="3"/>
  <c r="V105" i="3" s="1"/>
  <c r="W105" i="3"/>
  <c r="X105" i="3"/>
  <c r="Y105" i="3" s="1"/>
  <c r="Z105" i="3"/>
  <c r="AA105" i="3"/>
  <c r="AB105" i="3" s="1"/>
  <c r="AC105" i="3"/>
  <c r="AD105" i="3"/>
  <c r="AE105" i="3" s="1"/>
  <c r="AF105" i="3"/>
  <c r="AG105" i="3"/>
  <c r="AH105" i="3" s="1"/>
  <c r="E135" i="3"/>
  <c r="F135" i="3"/>
  <c r="G135" i="3" s="1"/>
  <c r="H135" i="3"/>
  <c r="I135" i="3"/>
  <c r="J135" i="3" s="1"/>
  <c r="K135" i="3"/>
  <c r="L135" i="3"/>
  <c r="N135" i="3"/>
  <c r="O135" i="3"/>
  <c r="P135" i="3" s="1"/>
  <c r="Q135" i="3"/>
  <c r="R135" i="3"/>
  <c r="S135" i="3" s="1"/>
  <c r="T135" i="3"/>
  <c r="U135" i="3"/>
  <c r="V135" i="3" s="1"/>
  <c r="W135" i="3"/>
  <c r="X135" i="3"/>
  <c r="Y135" i="3" s="1"/>
  <c r="Z135" i="3"/>
  <c r="AA135" i="3"/>
  <c r="AB135" i="3" s="1"/>
  <c r="AC135" i="3"/>
  <c r="AD135" i="3"/>
  <c r="AE135" i="3" s="1"/>
  <c r="AF135" i="3"/>
  <c r="AG135" i="3"/>
  <c r="AH135" i="3" s="1"/>
  <c r="E134" i="3"/>
  <c r="F134" i="3"/>
  <c r="H134" i="3"/>
  <c r="I134" i="3"/>
  <c r="J134" i="3" s="1"/>
  <c r="K134" i="3"/>
  <c r="L134" i="3"/>
  <c r="M134" i="3" s="1"/>
  <c r="N134" i="3"/>
  <c r="O134" i="3"/>
  <c r="P134" i="3" s="1"/>
  <c r="Q134" i="3"/>
  <c r="R134" i="3"/>
  <c r="S134" i="3" s="1"/>
  <c r="T134" i="3"/>
  <c r="U134" i="3"/>
  <c r="V134" i="3" s="1"/>
  <c r="W134" i="3"/>
  <c r="X134" i="3"/>
  <c r="Y134" i="3" s="1"/>
  <c r="Z134" i="3"/>
  <c r="AA134" i="3"/>
  <c r="AB134" i="3" s="1"/>
  <c r="AC134" i="3"/>
  <c r="AD134" i="3"/>
  <c r="AE134" i="3" s="1"/>
  <c r="AF134" i="3"/>
  <c r="AG134" i="3"/>
  <c r="AH134" i="3" s="1"/>
  <c r="E80" i="3"/>
  <c r="F80" i="3"/>
  <c r="G80" i="3" s="1"/>
  <c r="H80" i="3"/>
  <c r="I80" i="3"/>
  <c r="J80" i="3" s="1"/>
  <c r="K80" i="3"/>
  <c r="L80" i="3"/>
  <c r="N80" i="3"/>
  <c r="O80" i="3"/>
  <c r="P80" i="3" s="1"/>
  <c r="Q80" i="3"/>
  <c r="R80" i="3"/>
  <c r="S80" i="3" s="1"/>
  <c r="T80" i="3"/>
  <c r="U80" i="3"/>
  <c r="V80" i="3" s="1"/>
  <c r="W80" i="3"/>
  <c r="X80" i="3"/>
  <c r="Y80" i="3" s="1"/>
  <c r="Z80" i="3"/>
  <c r="AA80" i="3"/>
  <c r="AC80" i="3"/>
  <c r="AD80" i="3"/>
  <c r="AE80" i="3" s="1"/>
  <c r="AF80" i="3"/>
  <c r="AG80" i="3"/>
  <c r="AH80" i="3" s="1"/>
  <c r="E18" i="3"/>
  <c r="F18" i="3"/>
  <c r="H18" i="3"/>
  <c r="I18" i="3"/>
  <c r="K18" i="3"/>
  <c r="L18" i="3"/>
  <c r="M18" i="3" s="1"/>
  <c r="N18" i="3"/>
  <c r="O18" i="3"/>
  <c r="Q18" i="3"/>
  <c r="R18" i="3"/>
  <c r="T18" i="3"/>
  <c r="U18" i="3"/>
  <c r="W18" i="3"/>
  <c r="X18" i="3"/>
  <c r="Z18" i="3"/>
  <c r="AA18" i="3"/>
  <c r="AC18" i="3"/>
  <c r="AD18" i="3"/>
  <c r="AF18" i="3"/>
  <c r="AG18" i="3"/>
  <c r="E12" i="3"/>
  <c r="F12" i="3"/>
  <c r="H12" i="3"/>
  <c r="I12" i="3"/>
  <c r="J12" i="3" s="1"/>
  <c r="K12" i="3"/>
  <c r="L12" i="3"/>
  <c r="N12" i="3"/>
  <c r="O12" i="3"/>
  <c r="Q12" i="3"/>
  <c r="R12" i="3"/>
  <c r="T12" i="3"/>
  <c r="U12" i="3"/>
  <c r="W12" i="3"/>
  <c r="X12" i="3"/>
  <c r="Z12" i="3"/>
  <c r="AA12" i="3"/>
  <c r="AC12" i="3"/>
  <c r="AD12" i="3"/>
  <c r="AF12" i="3"/>
  <c r="AG12" i="3"/>
  <c r="E31" i="3"/>
  <c r="F31" i="3"/>
  <c r="H31" i="3"/>
  <c r="I31" i="3"/>
  <c r="K31" i="3"/>
  <c r="L31" i="3"/>
  <c r="M31" i="3" s="1"/>
  <c r="N31" i="3"/>
  <c r="O31" i="3"/>
  <c r="Q31" i="3"/>
  <c r="R31" i="3"/>
  <c r="T31" i="3"/>
  <c r="U31" i="3"/>
  <c r="W31" i="3"/>
  <c r="X31" i="3"/>
  <c r="Z31" i="3"/>
  <c r="AA31" i="3"/>
  <c r="AB31" i="3" s="1"/>
  <c r="AC31" i="3"/>
  <c r="AD31" i="3"/>
  <c r="AE31" i="3" s="1"/>
  <c r="AF31" i="3"/>
  <c r="AG31" i="3"/>
  <c r="AH31" i="3" s="1"/>
  <c r="E29" i="3"/>
  <c r="F29" i="3"/>
  <c r="H29" i="3"/>
  <c r="I29" i="3"/>
  <c r="K29" i="3"/>
  <c r="L29" i="3"/>
  <c r="N29" i="3"/>
  <c r="O29" i="3"/>
  <c r="Q29" i="3"/>
  <c r="R29" i="3"/>
  <c r="S29" i="3" s="1"/>
  <c r="T29" i="3"/>
  <c r="U29" i="3"/>
  <c r="W29" i="3"/>
  <c r="X29" i="3"/>
  <c r="Z29" i="3"/>
  <c r="AA29" i="3"/>
  <c r="AC29" i="3"/>
  <c r="AD29" i="3"/>
  <c r="AE29" i="3" s="1"/>
  <c r="AF29" i="3"/>
  <c r="AG29" i="3"/>
  <c r="E119" i="3"/>
  <c r="F119" i="3"/>
  <c r="H119" i="3"/>
  <c r="I119" i="3"/>
  <c r="J119" i="3" s="1"/>
  <c r="K119" i="3"/>
  <c r="L119" i="3"/>
  <c r="M119" i="3" s="1"/>
  <c r="N119" i="3"/>
  <c r="O119" i="3"/>
  <c r="P119" i="3" s="1"/>
  <c r="Q119" i="3"/>
  <c r="R119" i="3"/>
  <c r="S119" i="3" s="1"/>
  <c r="T119" i="3"/>
  <c r="U119" i="3"/>
  <c r="V119" i="3" s="1"/>
  <c r="W119" i="3"/>
  <c r="X119" i="3"/>
  <c r="Y119" i="3" s="1"/>
  <c r="Z119" i="3"/>
  <c r="AA119" i="3"/>
  <c r="AB119" i="3" s="1"/>
  <c r="AC119" i="3"/>
  <c r="AD119" i="3"/>
  <c r="AE119" i="3" s="1"/>
  <c r="AF119" i="3"/>
  <c r="AG119" i="3"/>
  <c r="AH119" i="3" s="1"/>
  <c r="E71" i="3"/>
  <c r="F71" i="3"/>
  <c r="H71" i="3"/>
  <c r="I71" i="3"/>
  <c r="K71" i="3"/>
  <c r="L71" i="3"/>
  <c r="N71" i="3"/>
  <c r="O71" i="3"/>
  <c r="P71" i="3" s="1"/>
  <c r="Q71" i="3"/>
  <c r="R71" i="3"/>
  <c r="S71" i="3" s="1"/>
  <c r="T71" i="3"/>
  <c r="U71" i="3"/>
  <c r="V71" i="3" s="1"/>
  <c r="W71" i="3"/>
  <c r="X71" i="3"/>
  <c r="Y71" i="3" s="1"/>
  <c r="Z71" i="3"/>
  <c r="AA71" i="3"/>
  <c r="AB71" i="3" s="1"/>
  <c r="AC71" i="3"/>
  <c r="AD71" i="3"/>
  <c r="AE71" i="3" s="1"/>
  <c r="AF71" i="3"/>
  <c r="AG71" i="3"/>
  <c r="AH71" i="3" s="1"/>
  <c r="E28" i="3"/>
  <c r="F28" i="3"/>
  <c r="H28" i="3"/>
  <c r="I28" i="3"/>
  <c r="K28" i="3"/>
  <c r="L28" i="3"/>
  <c r="N28" i="3"/>
  <c r="O28" i="3"/>
  <c r="Q28" i="3"/>
  <c r="R28" i="3"/>
  <c r="S28" i="3" s="1"/>
  <c r="T28" i="3"/>
  <c r="U28" i="3"/>
  <c r="W28" i="3"/>
  <c r="X28" i="3"/>
  <c r="Z28" i="3"/>
  <c r="AA28" i="3"/>
  <c r="AB28" i="3" s="1"/>
  <c r="AC28" i="3"/>
  <c r="AD28" i="3"/>
  <c r="AF28" i="3"/>
  <c r="AG28" i="3"/>
  <c r="E99" i="3"/>
  <c r="F99" i="3"/>
  <c r="G99" i="3" s="1"/>
  <c r="H99" i="3"/>
  <c r="I99" i="3"/>
  <c r="J99" i="3" s="1"/>
  <c r="K99" i="3"/>
  <c r="L99" i="3"/>
  <c r="M99" i="3" s="1"/>
  <c r="N99" i="3"/>
  <c r="O99" i="3"/>
  <c r="P99" i="3" s="1"/>
  <c r="Q99" i="3"/>
  <c r="R99" i="3"/>
  <c r="S99" i="3" s="1"/>
  <c r="T99" i="3"/>
  <c r="U99" i="3"/>
  <c r="W99" i="3"/>
  <c r="X99" i="3"/>
  <c r="Y99" i="3" s="1"/>
  <c r="Z99" i="3"/>
  <c r="AA99" i="3"/>
  <c r="AB99" i="3" s="1"/>
  <c r="AC99" i="3"/>
  <c r="AD99" i="3"/>
  <c r="AE99" i="3" s="1"/>
  <c r="AF99" i="3"/>
  <c r="AG99" i="3"/>
  <c r="AH99" i="3" s="1"/>
  <c r="E53" i="3"/>
  <c r="F53" i="3"/>
  <c r="H53" i="3"/>
  <c r="I53" i="3"/>
  <c r="J53" i="3" s="1"/>
  <c r="K53" i="3"/>
  <c r="L53" i="3"/>
  <c r="N53" i="3"/>
  <c r="O53" i="3"/>
  <c r="Q53" i="3"/>
  <c r="R53" i="3"/>
  <c r="T53" i="3"/>
  <c r="U53" i="3"/>
  <c r="W53" i="3"/>
  <c r="X53" i="3"/>
  <c r="Y53" i="3" s="1"/>
  <c r="Z53" i="3"/>
  <c r="AA53" i="3"/>
  <c r="AB53" i="3" s="1"/>
  <c r="AC53" i="3"/>
  <c r="AD53" i="3"/>
  <c r="AE53" i="3" s="1"/>
  <c r="AF53" i="3"/>
  <c r="AG53" i="3"/>
  <c r="E87" i="3"/>
  <c r="F87" i="3"/>
  <c r="H87" i="3"/>
  <c r="I87" i="3"/>
  <c r="K87" i="3"/>
  <c r="L87" i="3"/>
  <c r="M87" i="3" s="1"/>
  <c r="N87" i="3"/>
  <c r="O87" i="3"/>
  <c r="P87" i="3" s="1"/>
  <c r="Q87" i="3"/>
  <c r="R87" i="3"/>
  <c r="S87" i="3" s="1"/>
  <c r="T87" i="3"/>
  <c r="U87" i="3"/>
  <c r="V87" i="3" s="1"/>
  <c r="W87" i="3"/>
  <c r="X87" i="3"/>
  <c r="Y87" i="3" s="1"/>
  <c r="Z87" i="3"/>
  <c r="AA87" i="3"/>
  <c r="AB87" i="3" s="1"/>
  <c r="AC87" i="3"/>
  <c r="AD87" i="3"/>
  <c r="AE87" i="3" s="1"/>
  <c r="AF87" i="3"/>
  <c r="AG87" i="3"/>
  <c r="AH87" i="3" s="1"/>
  <c r="E62" i="3"/>
  <c r="F62" i="3"/>
  <c r="H62" i="3"/>
  <c r="I62" i="3"/>
  <c r="J62" i="3" s="1"/>
  <c r="K62" i="3"/>
  <c r="L62" i="3"/>
  <c r="M62" i="3" s="1"/>
  <c r="N62" i="3"/>
  <c r="O62" i="3"/>
  <c r="P62" i="3" s="1"/>
  <c r="Q62" i="3"/>
  <c r="R62" i="3"/>
  <c r="S62" i="3" s="1"/>
  <c r="T62" i="3"/>
  <c r="U62" i="3"/>
  <c r="W62" i="3"/>
  <c r="X62" i="3"/>
  <c r="Z62" i="3"/>
  <c r="AA62" i="3"/>
  <c r="AB62" i="3" s="1"/>
  <c r="AC62" i="3"/>
  <c r="AD62" i="3"/>
  <c r="AE62" i="3" s="1"/>
  <c r="AF62" i="3"/>
  <c r="AG62" i="3"/>
  <c r="E49" i="3"/>
  <c r="F49" i="3"/>
  <c r="H49" i="3"/>
  <c r="I49" i="3"/>
  <c r="K49" i="3"/>
  <c r="L49" i="3"/>
  <c r="N49" i="3"/>
  <c r="O49" i="3"/>
  <c r="Q49" i="3"/>
  <c r="R49" i="3"/>
  <c r="S49" i="3" s="1"/>
  <c r="T49" i="3"/>
  <c r="U49" i="3"/>
  <c r="V49" i="3" s="1"/>
  <c r="W49" i="3"/>
  <c r="X49" i="3"/>
  <c r="Z49" i="3"/>
  <c r="AA49" i="3"/>
  <c r="AB49" i="3" s="1"/>
  <c r="AC49" i="3"/>
  <c r="AD49" i="3"/>
  <c r="AF49" i="3"/>
  <c r="AG49" i="3"/>
  <c r="E110" i="3"/>
  <c r="F110" i="3"/>
  <c r="G110" i="3" s="1"/>
  <c r="H110" i="3"/>
  <c r="I110" i="3"/>
  <c r="J110" i="3" s="1"/>
  <c r="K110" i="3"/>
  <c r="L110" i="3"/>
  <c r="N110" i="3"/>
  <c r="O110" i="3"/>
  <c r="P110" i="3" s="1"/>
  <c r="Q110" i="3"/>
  <c r="R110" i="3"/>
  <c r="S110" i="3" s="1"/>
  <c r="T110" i="3"/>
  <c r="U110" i="3"/>
  <c r="V110" i="3" s="1"/>
  <c r="W110" i="3"/>
  <c r="X110" i="3"/>
  <c r="Y110" i="3" s="1"/>
  <c r="Z110" i="3"/>
  <c r="AA110" i="3"/>
  <c r="AB110" i="3" s="1"/>
  <c r="AC110" i="3"/>
  <c r="AD110" i="3"/>
  <c r="AE110" i="3" s="1"/>
  <c r="AF110" i="3"/>
  <c r="AG110" i="3"/>
  <c r="AH110" i="3" s="1"/>
  <c r="E13" i="3"/>
  <c r="F13" i="3"/>
  <c r="G13" i="3" s="1"/>
  <c r="H13" i="3"/>
  <c r="I13" i="3"/>
  <c r="K13" i="3"/>
  <c r="L13" i="3"/>
  <c r="N13" i="3"/>
  <c r="O13" i="3"/>
  <c r="Q13" i="3"/>
  <c r="R13" i="3"/>
  <c r="T13" i="3"/>
  <c r="U13" i="3"/>
  <c r="W13" i="3"/>
  <c r="X13" i="3"/>
  <c r="Z13" i="3"/>
  <c r="AA13" i="3"/>
  <c r="AC13" i="3"/>
  <c r="AD13" i="3"/>
  <c r="AE13" i="3" s="1"/>
  <c r="AF13" i="3"/>
  <c r="AG13" i="3"/>
  <c r="E52" i="3"/>
  <c r="F52" i="3"/>
  <c r="G52" i="3" s="1"/>
  <c r="H52" i="3"/>
  <c r="I52" i="3"/>
  <c r="J52" i="3" s="1"/>
  <c r="K52" i="3"/>
  <c r="L52" i="3"/>
  <c r="N52" i="3"/>
  <c r="O52" i="3"/>
  <c r="Q52" i="3"/>
  <c r="R52" i="3"/>
  <c r="S52" i="3" s="1"/>
  <c r="T52" i="3"/>
  <c r="U52" i="3"/>
  <c r="W52" i="3"/>
  <c r="X52" i="3"/>
  <c r="Z52" i="3"/>
  <c r="AA52" i="3"/>
  <c r="AC52" i="3"/>
  <c r="AD52" i="3"/>
  <c r="AE52" i="3" s="1"/>
  <c r="AF52" i="3"/>
  <c r="AG52" i="3"/>
  <c r="E45" i="3"/>
  <c r="F45" i="3"/>
  <c r="H45" i="3"/>
  <c r="I45" i="3"/>
  <c r="K45" i="3"/>
  <c r="L45" i="3"/>
  <c r="N45" i="3"/>
  <c r="O45" i="3"/>
  <c r="Q45" i="3"/>
  <c r="R45" i="3"/>
  <c r="S45" i="3" s="1"/>
  <c r="T45" i="3"/>
  <c r="U45" i="3"/>
  <c r="W45" i="3"/>
  <c r="X45" i="3"/>
  <c r="Y45" i="3" s="1"/>
  <c r="Z45" i="3"/>
  <c r="AA45" i="3"/>
  <c r="AB45" i="3" s="1"/>
  <c r="AC45" i="3"/>
  <c r="AD45" i="3"/>
  <c r="AE45" i="3" s="1"/>
  <c r="AF45" i="3"/>
  <c r="AG45" i="3"/>
  <c r="AH45" i="3" s="1"/>
  <c r="E84" i="3"/>
  <c r="F84" i="3"/>
  <c r="H84" i="3"/>
  <c r="I84" i="3"/>
  <c r="K84" i="3"/>
  <c r="L84" i="3"/>
  <c r="M84" i="3" s="1"/>
  <c r="N84" i="3"/>
  <c r="O84" i="3"/>
  <c r="P84" i="3" s="1"/>
  <c r="Q84" i="3"/>
  <c r="R84" i="3"/>
  <c r="S84" i="3" s="1"/>
  <c r="T84" i="3"/>
  <c r="U84" i="3"/>
  <c r="V84" i="3" s="1"/>
  <c r="W84" i="3"/>
  <c r="X84" i="3"/>
  <c r="Y84" i="3" s="1"/>
  <c r="Z84" i="3"/>
  <c r="AA84" i="3"/>
  <c r="AB84" i="3" s="1"/>
  <c r="AC84" i="3"/>
  <c r="AD84" i="3"/>
  <c r="AE84" i="3" s="1"/>
  <c r="AF84" i="3"/>
  <c r="AG84" i="3"/>
  <c r="AH84" i="3" s="1"/>
  <c r="E37" i="3"/>
  <c r="F37" i="3"/>
  <c r="H37" i="3"/>
  <c r="I37" i="3"/>
  <c r="K37" i="3"/>
  <c r="L37" i="3"/>
  <c r="N37" i="3"/>
  <c r="O37" i="3"/>
  <c r="Q37" i="3"/>
  <c r="R37" i="3"/>
  <c r="S37" i="3" s="1"/>
  <c r="T37" i="3"/>
  <c r="U37" i="3"/>
  <c r="W37" i="3"/>
  <c r="X37" i="3"/>
  <c r="Z37" i="3"/>
  <c r="AA37" i="3"/>
  <c r="AC37" i="3"/>
  <c r="AD37" i="3"/>
  <c r="AF37" i="3"/>
  <c r="AG37" i="3"/>
  <c r="E10" i="3"/>
  <c r="F10" i="3"/>
  <c r="H10" i="3"/>
  <c r="I10" i="3"/>
  <c r="K10" i="3"/>
  <c r="L10" i="3"/>
  <c r="N10" i="3"/>
  <c r="O10" i="3"/>
  <c r="Q10" i="3"/>
  <c r="R10" i="3"/>
  <c r="T10" i="3"/>
  <c r="U10" i="3"/>
  <c r="W10" i="3"/>
  <c r="X10" i="3"/>
  <c r="Z10" i="3"/>
  <c r="AA10" i="3"/>
  <c r="AC10" i="3"/>
  <c r="AD10" i="3"/>
  <c r="AF10" i="3"/>
  <c r="AG10" i="3"/>
  <c r="E51" i="3"/>
  <c r="F51" i="3"/>
  <c r="H51" i="3"/>
  <c r="I51" i="3"/>
  <c r="K51" i="3"/>
  <c r="L51" i="3"/>
  <c r="N51" i="3"/>
  <c r="O51" i="3"/>
  <c r="Q51" i="3"/>
  <c r="R51" i="3"/>
  <c r="S51" i="3" s="1"/>
  <c r="T51" i="3"/>
  <c r="U51" i="3"/>
  <c r="W51" i="3"/>
  <c r="X51" i="3"/>
  <c r="Y51" i="3" s="1"/>
  <c r="Z51" i="3"/>
  <c r="AA51" i="3"/>
  <c r="AB51" i="3" s="1"/>
  <c r="AC51" i="3"/>
  <c r="AD51" i="3"/>
  <c r="AE51" i="3" s="1"/>
  <c r="AF51" i="3"/>
  <c r="AG51" i="3"/>
  <c r="AH51" i="3" s="1"/>
  <c r="E48" i="3"/>
  <c r="F48" i="3"/>
  <c r="H48" i="3"/>
  <c r="I48" i="3"/>
  <c r="K48" i="3"/>
  <c r="L48" i="3"/>
  <c r="N48" i="3"/>
  <c r="O48" i="3"/>
  <c r="Q48" i="3"/>
  <c r="R48" i="3"/>
  <c r="S48" i="3" s="1"/>
  <c r="T48" i="3"/>
  <c r="U48" i="3"/>
  <c r="V48" i="3" s="1"/>
  <c r="W48" i="3"/>
  <c r="X48" i="3"/>
  <c r="Y48" i="3" s="1"/>
  <c r="Z48" i="3"/>
  <c r="AA48" i="3"/>
  <c r="AB48" i="3" s="1"/>
  <c r="AC48" i="3"/>
  <c r="AD48" i="3"/>
  <c r="AE48" i="3" s="1"/>
  <c r="AF48" i="3"/>
  <c r="AG48" i="3"/>
  <c r="E36" i="3"/>
  <c r="F36" i="3"/>
  <c r="H36" i="3"/>
  <c r="I36" i="3"/>
  <c r="K36" i="3"/>
  <c r="L36" i="3"/>
  <c r="N36" i="3"/>
  <c r="O36" i="3"/>
  <c r="Q36" i="3"/>
  <c r="R36" i="3"/>
  <c r="T36" i="3"/>
  <c r="U36" i="3"/>
  <c r="W36" i="3"/>
  <c r="X36" i="3"/>
  <c r="Y36" i="3" s="1"/>
  <c r="Z36" i="3"/>
  <c r="AA36" i="3"/>
  <c r="AB36" i="3" s="1"/>
  <c r="AC36" i="3"/>
  <c r="AD36" i="3"/>
  <c r="AE36" i="3" s="1"/>
  <c r="AF36" i="3"/>
  <c r="AG36" i="3"/>
  <c r="E86" i="3"/>
  <c r="F86" i="3"/>
  <c r="H86" i="3"/>
  <c r="I86" i="3"/>
  <c r="J86" i="3" s="1"/>
  <c r="K86" i="3"/>
  <c r="L86" i="3"/>
  <c r="M86" i="3" s="1"/>
  <c r="N86" i="3"/>
  <c r="O86" i="3"/>
  <c r="P86" i="3" s="1"/>
  <c r="Q86" i="3"/>
  <c r="R86" i="3"/>
  <c r="S86" i="3" s="1"/>
  <c r="T86" i="3"/>
  <c r="U86" i="3"/>
  <c r="W86" i="3"/>
  <c r="X86" i="3"/>
  <c r="Y86" i="3" s="1"/>
  <c r="Z86" i="3"/>
  <c r="AA86" i="3"/>
  <c r="AB86" i="3" s="1"/>
  <c r="AC86" i="3"/>
  <c r="AD86" i="3"/>
  <c r="AE86" i="3" s="1"/>
  <c r="AF86" i="3"/>
  <c r="AG86" i="3"/>
  <c r="AH86" i="3" s="1"/>
  <c r="E68" i="3"/>
  <c r="F68" i="3"/>
  <c r="H68" i="3"/>
  <c r="I68" i="3"/>
  <c r="K68" i="3"/>
  <c r="L68" i="3"/>
  <c r="N68" i="3"/>
  <c r="O68" i="3"/>
  <c r="P68" i="3" s="1"/>
  <c r="Q68" i="3"/>
  <c r="R68" i="3"/>
  <c r="S68" i="3" s="1"/>
  <c r="T68" i="3"/>
  <c r="U68" i="3"/>
  <c r="V68" i="3" s="1"/>
  <c r="W68" i="3"/>
  <c r="X68" i="3"/>
  <c r="Y68" i="3" s="1"/>
  <c r="Z68" i="3"/>
  <c r="AA68" i="3"/>
  <c r="AB68" i="3" s="1"/>
  <c r="AC68" i="3"/>
  <c r="AD68" i="3"/>
  <c r="AE68" i="3" s="1"/>
  <c r="AF68" i="3"/>
  <c r="AG68" i="3"/>
  <c r="AH68" i="3" s="1"/>
  <c r="E72" i="3"/>
  <c r="F72" i="3"/>
  <c r="H72" i="3"/>
  <c r="I72" i="3"/>
  <c r="J72" i="3" s="1"/>
  <c r="K72" i="3"/>
  <c r="L72" i="3"/>
  <c r="N72" i="3"/>
  <c r="O72" i="3"/>
  <c r="P72" i="3" s="1"/>
  <c r="Q72" i="3"/>
  <c r="R72" i="3"/>
  <c r="S72" i="3" s="1"/>
  <c r="T72" i="3"/>
  <c r="U72" i="3"/>
  <c r="V72" i="3" s="1"/>
  <c r="W72" i="3"/>
  <c r="X72" i="3"/>
  <c r="Y72" i="3" s="1"/>
  <c r="Z72" i="3"/>
  <c r="AA72" i="3"/>
  <c r="AB72" i="3" s="1"/>
  <c r="AC72" i="3"/>
  <c r="AD72" i="3"/>
  <c r="AE72" i="3" s="1"/>
  <c r="AF72" i="3"/>
  <c r="AG72" i="3"/>
  <c r="AH72" i="3" s="1"/>
  <c r="E15" i="3"/>
  <c r="F15" i="3"/>
  <c r="H15" i="3"/>
  <c r="I15" i="3"/>
  <c r="K15" i="3"/>
  <c r="L15" i="3"/>
  <c r="N15" i="3"/>
  <c r="O15" i="3"/>
  <c r="Q15" i="3"/>
  <c r="R15" i="3"/>
  <c r="T15" i="3"/>
  <c r="U15" i="3"/>
  <c r="W15" i="3"/>
  <c r="X15" i="3"/>
  <c r="Z15" i="3"/>
  <c r="AA15" i="3"/>
  <c r="AC15" i="3"/>
  <c r="AD15" i="3"/>
  <c r="AF15" i="3"/>
  <c r="AG15" i="3"/>
  <c r="E127" i="3"/>
  <c r="F127" i="3"/>
  <c r="H127" i="3"/>
  <c r="I127" i="3"/>
  <c r="J127" i="3" s="1"/>
  <c r="K127" i="3"/>
  <c r="L127" i="3"/>
  <c r="M127" i="3" s="1"/>
  <c r="N127" i="3"/>
  <c r="O127" i="3"/>
  <c r="P127" i="3" s="1"/>
  <c r="Q127" i="3"/>
  <c r="R127" i="3"/>
  <c r="S127" i="3" s="1"/>
  <c r="T127" i="3"/>
  <c r="U127" i="3"/>
  <c r="V127" i="3" s="1"/>
  <c r="W127" i="3"/>
  <c r="X127" i="3"/>
  <c r="Y127" i="3" s="1"/>
  <c r="Z127" i="3"/>
  <c r="AA127" i="3"/>
  <c r="AB127" i="3" s="1"/>
  <c r="AC127" i="3"/>
  <c r="AD127" i="3"/>
  <c r="AE127" i="3" s="1"/>
  <c r="AF127" i="3"/>
  <c r="AG127" i="3"/>
  <c r="AH127" i="3" s="1"/>
  <c r="E74" i="3"/>
  <c r="F74" i="3"/>
  <c r="H74" i="3"/>
  <c r="I74" i="3"/>
  <c r="K74" i="3"/>
  <c r="L74" i="3"/>
  <c r="M74" i="3" s="1"/>
  <c r="N74" i="3"/>
  <c r="O74" i="3"/>
  <c r="P74" i="3" s="1"/>
  <c r="Q74" i="3"/>
  <c r="R74" i="3"/>
  <c r="S74" i="3" s="1"/>
  <c r="T74" i="3"/>
  <c r="U74" i="3"/>
  <c r="W74" i="3"/>
  <c r="X74" i="3"/>
  <c r="Y74" i="3" s="1"/>
  <c r="Z74" i="3"/>
  <c r="AA74" i="3"/>
  <c r="AB74" i="3" s="1"/>
  <c r="AC74" i="3"/>
  <c r="AD74" i="3"/>
  <c r="AE74" i="3" s="1"/>
  <c r="AF74" i="3"/>
  <c r="AG74" i="3"/>
  <c r="AH74" i="3" s="1"/>
  <c r="E34" i="3"/>
  <c r="F34" i="3"/>
  <c r="H34" i="3"/>
  <c r="I34" i="3"/>
  <c r="J34" i="3" s="1"/>
  <c r="K34" i="3"/>
  <c r="L34" i="3"/>
  <c r="N34" i="3"/>
  <c r="O34" i="3"/>
  <c r="Q34" i="3"/>
  <c r="R34" i="3"/>
  <c r="S34" i="3" s="1"/>
  <c r="T34" i="3"/>
  <c r="U34" i="3"/>
  <c r="W34" i="3"/>
  <c r="X34" i="3"/>
  <c r="Z34" i="3"/>
  <c r="AA34" i="3"/>
  <c r="AC34" i="3"/>
  <c r="AD34" i="3"/>
  <c r="AE34" i="3" s="1"/>
  <c r="AF34" i="3"/>
  <c r="AG34" i="3"/>
  <c r="E17" i="3"/>
  <c r="F17" i="3"/>
  <c r="H17" i="3"/>
  <c r="I17" i="3"/>
  <c r="K17" i="3"/>
  <c r="L17" i="3"/>
  <c r="N17" i="3"/>
  <c r="O17" i="3"/>
  <c r="Q17" i="3"/>
  <c r="R17" i="3"/>
  <c r="S17" i="3" s="1"/>
  <c r="T17" i="3"/>
  <c r="U17" i="3"/>
  <c r="W17" i="3"/>
  <c r="X17" i="3"/>
  <c r="Z17" i="3"/>
  <c r="AA17" i="3"/>
  <c r="AC17" i="3"/>
  <c r="AD17" i="3"/>
  <c r="AE17" i="3" s="1"/>
  <c r="AF17" i="3"/>
  <c r="AG17" i="3"/>
  <c r="E21" i="3"/>
  <c r="F21" i="3"/>
  <c r="H21" i="3"/>
  <c r="I21" i="3"/>
  <c r="K21" i="3"/>
  <c r="L21" i="3"/>
  <c r="N21" i="3"/>
  <c r="O21" i="3"/>
  <c r="P21" i="3" s="1"/>
  <c r="Q21" i="3"/>
  <c r="R21" i="3"/>
  <c r="T21" i="3"/>
  <c r="U21" i="3"/>
  <c r="W21" i="3"/>
  <c r="X21" i="3"/>
  <c r="Z21" i="3"/>
  <c r="AA21" i="3"/>
  <c r="AC21" i="3"/>
  <c r="AD21" i="3"/>
  <c r="AF21" i="3"/>
  <c r="AG21" i="3"/>
  <c r="E38" i="3"/>
  <c r="F38" i="3"/>
  <c r="H38" i="3"/>
  <c r="I38" i="3"/>
  <c r="J38" i="3" s="1"/>
  <c r="K38" i="3"/>
  <c r="L38" i="3"/>
  <c r="N38" i="3"/>
  <c r="O38" i="3"/>
  <c r="Q38" i="3"/>
  <c r="R38" i="3"/>
  <c r="S38" i="3" s="1"/>
  <c r="T38" i="3"/>
  <c r="U38" i="3"/>
  <c r="W38" i="3"/>
  <c r="X38" i="3"/>
  <c r="Z38" i="3"/>
  <c r="AA38" i="3"/>
  <c r="AC38" i="3"/>
  <c r="AD38" i="3"/>
  <c r="AE38" i="3" s="1"/>
  <c r="AF38" i="3"/>
  <c r="AG38" i="3"/>
  <c r="E27" i="3"/>
  <c r="F27" i="3"/>
  <c r="H27" i="3"/>
  <c r="I27" i="3"/>
  <c r="J27" i="3" s="1"/>
  <c r="K27" i="3"/>
  <c r="L27" i="3"/>
  <c r="N27" i="3"/>
  <c r="O27" i="3"/>
  <c r="Q27" i="3"/>
  <c r="R27" i="3"/>
  <c r="S27" i="3" s="1"/>
  <c r="T27" i="3"/>
  <c r="U27" i="3"/>
  <c r="W27" i="3"/>
  <c r="X27" i="3"/>
  <c r="Y27" i="3" s="1"/>
  <c r="Z27" i="3"/>
  <c r="AA27" i="3"/>
  <c r="AC27" i="3"/>
  <c r="AD27" i="3"/>
  <c r="AE27" i="3" s="1"/>
  <c r="AF27" i="3"/>
  <c r="AG27" i="3"/>
  <c r="E43" i="3"/>
  <c r="F43" i="3"/>
  <c r="H43" i="3"/>
  <c r="I43" i="3"/>
  <c r="K43" i="3"/>
  <c r="L43" i="3"/>
  <c r="N43" i="3"/>
  <c r="O43" i="3"/>
  <c r="Q43" i="3"/>
  <c r="R43" i="3"/>
  <c r="T43" i="3"/>
  <c r="U43" i="3"/>
  <c r="W43" i="3"/>
  <c r="X43" i="3"/>
  <c r="Y43" i="3" s="1"/>
  <c r="Z43" i="3"/>
  <c r="AA43" i="3"/>
  <c r="AC43" i="3"/>
  <c r="AD43" i="3"/>
  <c r="AF43" i="3"/>
  <c r="AG43" i="3"/>
  <c r="E7" i="3"/>
  <c r="F7" i="3"/>
  <c r="H7" i="3"/>
  <c r="I7" i="3"/>
  <c r="K7" i="3"/>
  <c r="L7" i="3"/>
  <c r="N7" i="3"/>
  <c r="O7" i="3"/>
  <c r="Q7" i="3"/>
  <c r="R7" i="3"/>
  <c r="T7" i="3"/>
  <c r="U7" i="3"/>
  <c r="W7" i="3"/>
  <c r="X7" i="3"/>
  <c r="Z7" i="3"/>
  <c r="AA7" i="3"/>
  <c r="AC7" i="3"/>
  <c r="AD7" i="3"/>
  <c r="AF7" i="3"/>
  <c r="AG7" i="3"/>
  <c r="E22" i="3"/>
  <c r="F22" i="3"/>
  <c r="H22" i="3"/>
  <c r="I22" i="3"/>
  <c r="K22" i="3"/>
  <c r="L22" i="3"/>
  <c r="N22" i="3"/>
  <c r="O22" i="3"/>
  <c r="Q22" i="3"/>
  <c r="R22" i="3"/>
  <c r="T22" i="3"/>
  <c r="U22" i="3"/>
  <c r="V22" i="3" s="1"/>
  <c r="W22" i="3"/>
  <c r="X22" i="3"/>
  <c r="Y22" i="3" s="1"/>
  <c r="Z22" i="3"/>
  <c r="AA22" i="3"/>
  <c r="AC22" i="3"/>
  <c r="AD22" i="3"/>
  <c r="AF22" i="3"/>
  <c r="AG22" i="3"/>
  <c r="E50" i="3"/>
  <c r="F50" i="3"/>
  <c r="G50" i="3" s="1"/>
  <c r="H50" i="3"/>
  <c r="I50" i="3"/>
  <c r="K50" i="3"/>
  <c r="L50" i="3"/>
  <c r="N50" i="3"/>
  <c r="O50" i="3"/>
  <c r="Q50" i="3"/>
  <c r="R50" i="3"/>
  <c r="S50" i="3" s="1"/>
  <c r="T50" i="3"/>
  <c r="U50" i="3"/>
  <c r="V50" i="3" s="1"/>
  <c r="W50" i="3"/>
  <c r="X50" i="3"/>
  <c r="Z50" i="3"/>
  <c r="AA50" i="3"/>
  <c r="AC50" i="3"/>
  <c r="AD50" i="3"/>
  <c r="AE50" i="3" s="1"/>
  <c r="AF50" i="3"/>
  <c r="AG50" i="3"/>
  <c r="AH50" i="3" s="1"/>
  <c r="E11" i="3"/>
  <c r="F11" i="3"/>
  <c r="H11" i="3"/>
  <c r="I11" i="3"/>
  <c r="K11" i="3"/>
  <c r="L11" i="3"/>
  <c r="N11" i="3"/>
  <c r="O11" i="3"/>
  <c r="Q11" i="3"/>
  <c r="R11" i="3"/>
  <c r="T11" i="3"/>
  <c r="U11" i="3"/>
  <c r="V11" i="3" s="1"/>
  <c r="W11" i="3"/>
  <c r="X11" i="3"/>
  <c r="Z11" i="3"/>
  <c r="AA11" i="3"/>
  <c r="AC11" i="3"/>
  <c r="AD11" i="3"/>
  <c r="AF11" i="3"/>
  <c r="AG11" i="3"/>
  <c r="E42" i="3"/>
  <c r="F42" i="3"/>
  <c r="H42" i="3"/>
  <c r="I42" i="3"/>
  <c r="K42" i="3"/>
  <c r="L42" i="3"/>
  <c r="N42" i="3"/>
  <c r="O42" i="3"/>
  <c r="Q42" i="3"/>
  <c r="R42" i="3"/>
  <c r="T42" i="3"/>
  <c r="U42" i="3"/>
  <c r="W42" i="3"/>
  <c r="X42" i="3"/>
  <c r="Y42" i="3" s="1"/>
  <c r="Z42" i="3"/>
  <c r="AA42" i="3"/>
  <c r="AC42" i="3"/>
  <c r="AD42" i="3"/>
  <c r="AE42" i="3" s="1"/>
  <c r="AF42" i="3"/>
  <c r="AG42" i="3"/>
  <c r="E44" i="3"/>
  <c r="F44" i="3"/>
  <c r="H44" i="3"/>
  <c r="I44" i="3"/>
  <c r="K44" i="3"/>
  <c r="L44" i="3"/>
  <c r="N44" i="3"/>
  <c r="O44" i="3"/>
  <c r="P44" i="3" s="1"/>
  <c r="Q44" i="3"/>
  <c r="R44" i="3"/>
  <c r="S44" i="3" s="1"/>
  <c r="T44" i="3"/>
  <c r="U44" i="3"/>
  <c r="W44" i="3"/>
  <c r="X44" i="3"/>
  <c r="Y44" i="3" s="1"/>
  <c r="Z44" i="3"/>
  <c r="AA44" i="3"/>
  <c r="AC44" i="3"/>
  <c r="AD44" i="3"/>
  <c r="AF44" i="3"/>
  <c r="AG44" i="3"/>
  <c r="E16" i="3"/>
  <c r="F16" i="3"/>
  <c r="H16" i="3"/>
  <c r="I16" i="3"/>
  <c r="K16" i="3"/>
  <c r="L16" i="3"/>
  <c r="N16" i="3"/>
  <c r="O16" i="3"/>
  <c r="Q16" i="3"/>
  <c r="R16" i="3"/>
  <c r="T16" i="3"/>
  <c r="U16" i="3"/>
  <c r="W16" i="3"/>
  <c r="X16" i="3"/>
  <c r="Z16" i="3"/>
  <c r="AA16" i="3"/>
  <c r="AC16" i="3"/>
  <c r="AD16" i="3"/>
  <c r="AE16" i="3" s="1"/>
  <c r="AF16" i="3"/>
  <c r="AG16" i="3"/>
  <c r="E47" i="3"/>
  <c r="F47" i="3"/>
  <c r="H47" i="3"/>
  <c r="I47" i="3"/>
  <c r="J47" i="3" s="1"/>
  <c r="K47" i="3"/>
  <c r="L47" i="3"/>
  <c r="N47" i="3"/>
  <c r="O47" i="3"/>
  <c r="Q47" i="3"/>
  <c r="R47" i="3"/>
  <c r="T47" i="3"/>
  <c r="U47" i="3"/>
  <c r="W47" i="3"/>
  <c r="X47" i="3"/>
  <c r="Z47" i="3"/>
  <c r="AA47" i="3"/>
  <c r="AC47" i="3"/>
  <c r="AD47" i="3"/>
  <c r="AF47" i="3"/>
  <c r="AG47" i="3"/>
  <c r="E20" i="3"/>
  <c r="F20" i="3"/>
  <c r="H20" i="3"/>
  <c r="I20" i="3"/>
  <c r="K20" i="3"/>
  <c r="L20" i="3"/>
  <c r="N20" i="3"/>
  <c r="O20" i="3"/>
  <c r="Q20" i="3"/>
  <c r="R20" i="3"/>
  <c r="T20" i="3"/>
  <c r="U20" i="3"/>
  <c r="W20" i="3"/>
  <c r="X20" i="3"/>
  <c r="Z20" i="3"/>
  <c r="AA20" i="3"/>
  <c r="AC20" i="3"/>
  <c r="AD20" i="3"/>
  <c r="AF20" i="3"/>
  <c r="AG20" i="3"/>
  <c r="E61" i="3"/>
  <c r="F61" i="3"/>
  <c r="H61" i="3"/>
  <c r="I61" i="3"/>
  <c r="K61" i="3"/>
  <c r="L61" i="3"/>
  <c r="M61" i="3" s="1"/>
  <c r="N61" i="3"/>
  <c r="O61" i="3"/>
  <c r="Q61" i="3"/>
  <c r="R61" i="3"/>
  <c r="T61" i="3"/>
  <c r="U61" i="3"/>
  <c r="W61" i="3"/>
  <c r="X61" i="3"/>
  <c r="Y61" i="3" s="1"/>
  <c r="Z61" i="3"/>
  <c r="AA61" i="3"/>
  <c r="AB61" i="3" s="1"/>
  <c r="AC61" i="3"/>
  <c r="AD61" i="3"/>
  <c r="AE61" i="3" s="1"/>
  <c r="AF61" i="3"/>
  <c r="AG61" i="3"/>
  <c r="AH8" i="3" l="1"/>
  <c r="AH54" i="3"/>
  <c r="AH25" i="3"/>
  <c r="AH65" i="3"/>
  <c r="AH9" i="3"/>
  <c r="AH19" i="3"/>
  <c r="AH24" i="3"/>
  <c r="AH14" i="3"/>
  <c r="Y20" i="3"/>
  <c r="Y47" i="3"/>
  <c r="Y16" i="3"/>
  <c r="Y11" i="3"/>
  <c r="Y50" i="3"/>
  <c r="Y7" i="3"/>
  <c r="Y38" i="3"/>
  <c r="Y21" i="3"/>
  <c r="Y17" i="3"/>
  <c r="Y34" i="3"/>
  <c r="Y15" i="3"/>
  <c r="Y10" i="3"/>
  <c r="Y37" i="3"/>
  <c r="Y52" i="3"/>
  <c r="Y13" i="3"/>
  <c r="Y49" i="3"/>
  <c r="Y62" i="3"/>
  <c r="Y28" i="3"/>
  <c r="Y29" i="3"/>
  <c r="Y31" i="3"/>
  <c r="Y12" i="3"/>
  <c r="Y18" i="3"/>
  <c r="Y59" i="3"/>
  <c r="Y9" i="3"/>
  <c r="Y19" i="3"/>
  <c r="Y24" i="3"/>
  <c r="Y14" i="3"/>
  <c r="Y25" i="3"/>
  <c r="Y8" i="3"/>
  <c r="Y35" i="3"/>
  <c r="Y40" i="3"/>
  <c r="Y30" i="3"/>
  <c r="Y23" i="3"/>
  <c r="AH61" i="3"/>
  <c r="AH20" i="3"/>
  <c r="AH47" i="3"/>
  <c r="AH16" i="3"/>
  <c r="AH44" i="3"/>
  <c r="AH42" i="3"/>
  <c r="AH11" i="3"/>
  <c r="AH22" i="3"/>
  <c r="AH7" i="3"/>
  <c r="AH43" i="3"/>
  <c r="AH27" i="3"/>
  <c r="AH38" i="3"/>
  <c r="AH21" i="3"/>
  <c r="AH17" i="3"/>
  <c r="AH34" i="3"/>
  <c r="AH15" i="3"/>
  <c r="AH36" i="3"/>
  <c r="AH48" i="3"/>
  <c r="AH10" i="3"/>
  <c r="AH52" i="3"/>
  <c r="AH13" i="3"/>
  <c r="AH49" i="3"/>
  <c r="AH62" i="3"/>
  <c r="AH53" i="3"/>
  <c r="AH28" i="3"/>
  <c r="AH29" i="3"/>
  <c r="AH12" i="3"/>
  <c r="AH18" i="3"/>
  <c r="AI93" i="3"/>
  <c r="AH37" i="3"/>
  <c r="AH89" i="3"/>
  <c r="T24" i="24"/>
  <c r="AB20" i="3"/>
  <c r="AB47" i="3"/>
  <c r="AB16" i="3"/>
  <c r="AB44" i="3"/>
  <c r="AB42" i="3"/>
  <c r="AB11" i="3"/>
  <c r="AB50" i="3"/>
  <c r="AB22" i="3"/>
  <c r="AB7" i="3"/>
  <c r="AB43" i="3"/>
  <c r="AB27" i="3"/>
  <c r="AB38" i="3"/>
  <c r="AB21" i="3"/>
  <c r="AB17" i="3"/>
  <c r="AB34" i="3"/>
  <c r="AB15" i="3"/>
  <c r="AB10" i="3"/>
  <c r="AB37" i="3"/>
  <c r="AB52" i="3"/>
  <c r="AB13" i="3"/>
  <c r="AB29" i="3"/>
  <c r="AB12" i="3"/>
  <c r="AB18" i="3"/>
  <c r="AB80" i="3"/>
  <c r="AB59" i="3"/>
  <c r="AB9" i="3"/>
  <c r="AB14" i="3"/>
  <c r="AB8" i="3"/>
  <c r="AB35" i="3"/>
  <c r="AB30" i="3"/>
  <c r="AB56" i="3"/>
  <c r="AB19" i="3"/>
  <c r="AE20" i="3"/>
  <c r="AE47" i="3"/>
  <c r="AE44" i="3"/>
  <c r="AE11" i="3"/>
  <c r="AE22" i="3"/>
  <c r="AE7" i="3"/>
  <c r="AE43" i="3"/>
  <c r="AE21" i="3"/>
  <c r="AE15" i="3"/>
  <c r="AE10" i="3"/>
  <c r="AE37" i="3"/>
  <c r="AE49" i="3"/>
  <c r="AE28" i="3"/>
  <c r="AE12" i="3"/>
  <c r="AE18" i="3"/>
  <c r="AE32" i="3"/>
  <c r="AE59" i="3"/>
  <c r="AE56" i="3"/>
  <c r="AE19" i="3"/>
  <c r="AE24" i="3"/>
  <c r="AE39" i="3"/>
  <c r="AE8" i="3"/>
  <c r="V40" i="3"/>
  <c r="V30" i="3"/>
  <c r="V54" i="3"/>
  <c r="V23" i="3"/>
  <c r="V65" i="3"/>
  <c r="V63" i="3"/>
  <c r="V59" i="3"/>
  <c r="V56" i="3"/>
  <c r="V39" i="3"/>
  <c r="V14" i="3"/>
  <c r="V8" i="3"/>
  <c r="V35" i="3"/>
  <c r="V61" i="3"/>
  <c r="V20" i="3"/>
  <c r="V47" i="3"/>
  <c r="V16" i="3"/>
  <c r="V44" i="3"/>
  <c r="V42" i="3"/>
  <c r="V7" i="3"/>
  <c r="V43" i="3"/>
  <c r="V27" i="3"/>
  <c r="V38" i="3"/>
  <c r="V21" i="3"/>
  <c r="V17" i="3"/>
  <c r="V34" i="3"/>
  <c r="V74" i="3"/>
  <c r="V15" i="3"/>
  <c r="V86" i="3"/>
  <c r="V36" i="3"/>
  <c r="V51" i="3"/>
  <c r="V10" i="3"/>
  <c r="V37" i="3"/>
  <c r="V45" i="3"/>
  <c r="V52" i="3"/>
  <c r="V13" i="3"/>
  <c r="V62" i="3"/>
  <c r="V53" i="3"/>
  <c r="V99" i="3"/>
  <c r="AJ99" i="3" s="1"/>
  <c r="AK99" i="3" s="1"/>
  <c r="V28" i="3"/>
  <c r="V29" i="3"/>
  <c r="V31" i="3"/>
  <c r="V12" i="3"/>
  <c r="V18" i="3"/>
  <c r="V32" i="3"/>
  <c r="AN60" i="3"/>
  <c r="E49" i="18" s="1"/>
  <c r="AM15" i="8"/>
  <c r="AL15" i="8"/>
  <c r="AJ82" i="3"/>
  <c r="AM82" i="3" s="1"/>
  <c r="S31" i="3"/>
  <c r="S12" i="3"/>
  <c r="S18" i="3"/>
  <c r="S32" i="3"/>
  <c r="S64" i="3"/>
  <c r="S19" i="3"/>
  <c r="S39" i="3"/>
  <c r="S14" i="3"/>
  <c r="S25" i="3"/>
  <c r="S8" i="3"/>
  <c r="S35" i="3"/>
  <c r="S30" i="3"/>
  <c r="S61" i="3"/>
  <c r="S20" i="3"/>
  <c r="S47" i="3"/>
  <c r="S16" i="3"/>
  <c r="S42" i="3"/>
  <c r="S11" i="3"/>
  <c r="S22" i="3"/>
  <c r="S7" i="3"/>
  <c r="S43" i="3"/>
  <c r="S21" i="3"/>
  <c r="S15" i="3"/>
  <c r="S36" i="3"/>
  <c r="S10" i="3"/>
  <c r="S13" i="3"/>
  <c r="S53" i="3"/>
  <c r="S23" i="3"/>
  <c r="T34" i="23"/>
  <c r="P53" i="3"/>
  <c r="P28" i="3"/>
  <c r="P29" i="3"/>
  <c r="P31" i="3"/>
  <c r="P12" i="3"/>
  <c r="P18" i="3"/>
  <c r="P92" i="3"/>
  <c r="P32" i="3"/>
  <c r="P9" i="3"/>
  <c r="P64" i="3"/>
  <c r="P56" i="3"/>
  <c r="P19" i="3"/>
  <c r="P24" i="3"/>
  <c r="P39" i="3"/>
  <c r="P35" i="3"/>
  <c r="P54" i="3"/>
  <c r="P23" i="3"/>
  <c r="P61" i="3"/>
  <c r="P20" i="3"/>
  <c r="P47" i="3"/>
  <c r="P16" i="3"/>
  <c r="P42" i="3"/>
  <c r="P11" i="3"/>
  <c r="P50" i="3"/>
  <c r="P22" i="3"/>
  <c r="P7" i="3"/>
  <c r="P43" i="3"/>
  <c r="P27" i="3"/>
  <c r="P38" i="3"/>
  <c r="P17" i="3"/>
  <c r="P34" i="3"/>
  <c r="P15" i="3"/>
  <c r="P36" i="3"/>
  <c r="P48" i="3"/>
  <c r="P51" i="3"/>
  <c r="P10" i="3"/>
  <c r="P37" i="3"/>
  <c r="P45" i="3"/>
  <c r="P52" i="3"/>
  <c r="P13" i="3"/>
  <c r="P49" i="3"/>
  <c r="P25" i="3"/>
  <c r="P8" i="3"/>
  <c r="P40" i="3"/>
  <c r="AN77" i="3"/>
  <c r="E50" i="18" s="1"/>
  <c r="T44" i="24"/>
  <c r="AJ20" i="8"/>
  <c r="AK20" i="8" s="1"/>
  <c r="AN50" i="5"/>
  <c r="F238" i="18" s="1"/>
  <c r="AI103" i="3"/>
  <c r="T20" i="24"/>
  <c r="T115" i="20"/>
  <c r="T48" i="24"/>
  <c r="T71" i="24"/>
  <c r="T6" i="24"/>
  <c r="T23" i="21"/>
  <c r="AN16" i="8"/>
  <c r="G175" i="18" s="1"/>
  <c r="M20" i="3"/>
  <c r="M47" i="3"/>
  <c r="M16" i="3"/>
  <c r="M44" i="3"/>
  <c r="M42" i="3"/>
  <c r="M11" i="3"/>
  <c r="M22" i="3"/>
  <c r="M7" i="3"/>
  <c r="M43" i="3"/>
  <c r="M27" i="3"/>
  <c r="M38" i="3"/>
  <c r="M21" i="3"/>
  <c r="M17" i="3"/>
  <c r="M34" i="3"/>
  <c r="M15" i="3"/>
  <c r="M72" i="3"/>
  <c r="M68" i="3"/>
  <c r="M36" i="3"/>
  <c r="M48" i="3"/>
  <c r="M51" i="3"/>
  <c r="M10" i="3"/>
  <c r="M37" i="3"/>
  <c r="M45" i="3"/>
  <c r="M13" i="3"/>
  <c r="M49" i="3"/>
  <c r="M53" i="3"/>
  <c r="M28" i="3"/>
  <c r="M71" i="3"/>
  <c r="M29" i="3"/>
  <c r="M12" i="3"/>
  <c r="M91" i="3"/>
  <c r="M32" i="3"/>
  <c r="M88" i="3"/>
  <c r="M59" i="3"/>
  <c r="M9" i="3"/>
  <c r="M19" i="3"/>
  <c r="M24" i="3"/>
  <c r="M14" i="3"/>
  <c r="M25" i="3"/>
  <c r="M8" i="3"/>
  <c r="M40" i="3"/>
  <c r="M30" i="3"/>
  <c r="M54" i="3"/>
  <c r="M23" i="3"/>
  <c r="M135" i="3"/>
  <c r="AJ135" i="3" s="1"/>
  <c r="M52" i="3"/>
  <c r="M101" i="3"/>
  <c r="AJ101" i="3" s="1"/>
  <c r="M50" i="3"/>
  <c r="M106" i="3"/>
  <c r="AJ106" i="3" s="1"/>
  <c r="AJ66" i="3"/>
  <c r="AK66" i="3" s="1"/>
  <c r="M80" i="3"/>
  <c r="M110" i="3"/>
  <c r="AI110" i="3" s="1"/>
  <c r="AN33" i="3"/>
  <c r="E148" i="18" s="1"/>
  <c r="M39" i="3"/>
  <c r="AN95" i="3"/>
  <c r="E145" i="18" s="1"/>
  <c r="AI10" i="8"/>
  <c r="AI14" i="8"/>
  <c r="T9" i="19"/>
  <c r="AI8" i="5"/>
  <c r="AJ12" i="5"/>
  <c r="AK12" i="5" s="1"/>
  <c r="AN49" i="5"/>
  <c r="F241" i="18" s="1"/>
  <c r="J61" i="3"/>
  <c r="J20" i="3"/>
  <c r="J16" i="3"/>
  <c r="J44" i="3"/>
  <c r="J42" i="3"/>
  <c r="T76" i="20"/>
  <c r="AJ6" i="3"/>
  <c r="AM6" i="3" s="1"/>
  <c r="AI58" i="3"/>
  <c r="AJ7" i="8"/>
  <c r="AK7" i="8" s="1"/>
  <c r="J50" i="3"/>
  <c r="J11" i="3"/>
  <c r="J22" i="3"/>
  <c r="J7" i="3"/>
  <c r="J43" i="3"/>
  <c r="J21" i="3"/>
  <c r="J17" i="3"/>
  <c r="AN115" i="3"/>
  <c r="E47" i="18" s="1"/>
  <c r="J74" i="3"/>
  <c r="J15" i="3"/>
  <c r="J68" i="3"/>
  <c r="J36" i="3"/>
  <c r="J48" i="3"/>
  <c r="J51" i="3"/>
  <c r="J10" i="3"/>
  <c r="J37" i="3"/>
  <c r="J84" i="3"/>
  <c r="J45" i="3"/>
  <c r="J13" i="3"/>
  <c r="J49" i="3"/>
  <c r="J87" i="3"/>
  <c r="J28" i="3"/>
  <c r="J71" i="3"/>
  <c r="J29" i="3"/>
  <c r="J31" i="3"/>
  <c r="J18" i="3"/>
  <c r="AN69" i="3"/>
  <c r="E48" i="18" s="1"/>
  <c r="J105" i="3"/>
  <c r="AJ105" i="3" s="1"/>
  <c r="J32" i="3"/>
  <c r="J89" i="3"/>
  <c r="AI89" i="3" s="1"/>
  <c r="J88" i="3"/>
  <c r="J65" i="3"/>
  <c r="J63" i="3"/>
  <c r="J9" i="3"/>
  <c r="J64" i="3"/>
  <c r="J90" i="3"/>
  <c r="J19" i="3"/>
  <c r="J24" i="3"/>
  <c r="J14" i="3"/>
  <c r="J25" i="3"/>
  <c r="J8" i="3"/>
  <c r="J35" i="3"/>
  <c r="J40" i="3"/>
  <c r="J30" i="3"/>
  <c r="J23" i="3"/>
  <c r="T82" i="20"/>
  <c r="T15" i="23"/>
  <c r="T26" i="23"/>
  <c r="AJ18" i="5"/>
  <c r="AK18" i="5" s="1"/>
  <c r="T8" i="24"/>
  <c r="AI24" i="5"/>
  <c r="AJ17" i="5"/>
  <c r="AK17" i="5" s="1"/>
  <c r="AJ27" i="5"/>
  <c r="AM27" i="5" s="1"/>
  <c r="AN63" i="5"/>
  <c r="F239" i="18" s="1"/>
  <c r="AJ36" i="5"/>
  <c r="AL36" i="5" s="1"/>
  <c r="AN41" i="5"/>
  <c r="F237" i="18" s="1"/>
  <c r="T32" i="24"/>
  <c r="AI45" i="5"/>
  <c r="T40" i="23"/>
  <c r="T13" i="23"/>
  <c r="T14" i="24"/>
  <c r="T43" i="24"/>
  <c r="AM18" i="8"/>
  <c r="AL18" i="8"/>
  <c r="T27" i="23"/>
  <c r="T17" i="23"/>
  <c r="T6" i="20"/>
  <c r="T84" i="20"/>
  <c r="T34" i="20"/>
  <c r="T72" i="23"/>
  <c r="T35" i="23"/>
  <c r="T51" i="24"/>
  <c r="AJ25" i="8"/>
  <c r="AL25" i="8" s="1"/>
  <c r="T6" i="21"/>
  <c r="T125" i="20"/>
  <c r="AJ58" i="3"/>
  <c r="AK58" i="3" s="1"/>
  <c r="T24" i="21"/>
  <c r="T24" i="19"/>
  <c r="T8" i="19"/>
  <c r="T11" i="21"/>
  <c r="T7" i="21"/>
  <c r="AJ24" i="5"/>
  <c r="AK24" i="5" s="1"/>
  <c r="T10" i="23"/>
  <c r="T54" i="23"/>
  <c r="AI52" i="5"/>
  <c r="AJ131" i="3"/>
  <c r="AK131" i="3" s="1"/>
  <c r="G61" i="3"/>
  <c r="G47" i="3"/>
  <c r="G16" i="3"/>
  <c r="G44" i="3"/>
  <c r="G42" i="3"/>
  <c r="AI20" i="8"/>
  <c r="G20" i="3"/>
  <c r="AI66" i="3"/>
  <c r="AJ120" i="3"/>
  <c r="AK120" i="3" s="1"/>
  <c r="T106" i="20"/>
  <c r="G86" i="3"/>
  <c r="AI86" i="3" s="1"/>
  <c r="G72" i="3"/>
  <c r="G74" i="3"/>
  <c r="G127" i="3"/>
  <c r="AI127" i="3" s="1"/>
  <c r="G15" i="3"/>
  <c r="G68" i="3"/>
  <c r="G36" i="3"/>
  <c r="G48" i="3"/>
  <c r="G51" i="3"/>
  <c r="G10" i="3"/>
  <c r="G37" i="3"/>
  <c r="AI82" i="3"/>
  <c r="AK82" i="3"/>
  <c r="G35" i="3"/>
  <c r="G40" i="3"/>
  <c r="G30" i="3"/>
  <c r="G54" i="3"/>
  <c r="G23" i="3"/>
  <c r="G117" i="3"/>
  <c r="AI117" i="3" s="1"/>
  <c r="G134" i="3"/>
  <c r="AJ134" i="3" s="1"/>
  <c r="G92" i="3"/>
  <c r="G32" i="3"/>
  <c r="G91" i="3"/>
  <c r="G84" i="3"/>
  <c r="G62" i="3"/>
  <c r="G28" i="3"/>
  <c r="G45" i="3"/>
  <c r="G49" i="3"/>
  <c r="G87" i="3"/>
  <c r="G53" i="3"/>
  <c r="G71" i="3"/>
  <c r="G119" i="3"/>
  <c r="AJ119" i="3" s="1"/>
  <c r="G29" i="3"/>
  <c r="G31" i="3"/>
  <c r="G12" i="3"/>
  <c r="G18" i="3"/>
  <c r="AJ93" i="3"/>
  <c r="AM93" i="3" s="1"/>
  <c r="G43" i="3"/>
  <c r="G27" i="3"/>
  <c r="G38" i="3"/>
  <c r="G21" i="3"/>
  <c r="G17" i="3"/>
  <c r="G34" i="3"/>
  <c r="AJ103" i="3"/>
  <c r="AK103" i="3" s="1"/>
  <c r="G130" i="3"/>
  <c r="AJ130" i="3" s="1"/>
  <c r="G63" i="3"/>
  <c r="AI6" i="3"/>
  <c r="G59" i="3"/>
  <c r="G14" i="3"/>
  <c r="G25" i="3"/>
  <c r="G8" i="3"/>
  <c r="G65" i="3"/>
  <c r="G9" i="3"/>
  <c r="G64" i="3"/>
  <c r="G90" i="3"/>
  <c r="G56" i="3"/>
  <c r="G19" i="3"/>
  <c r="G24" i="3"/>
  <c r="G39" i="3"/>
  <c r="AJ10" i="8"/>
  <c r="AK10" i="8" s="1"/>
  <c r="AI18" i="5"/>
  <c r="AI27" i="5"/>
  <c r="AJ45" i="5"/>
  <c r="AK45" i="5" s="1"/>
  <c r="AK52" i="5"/>
  <c r="AL52" i="5"/>
  <c r="AM52" i="5"/>
  <c r="AI37" i="5"/>
  <c r="AK37" i="5"/>
  <c r="AI17" i="5"/>
  <c r="AL37" i="5"/>
  <c r="AI36" i="5"/>
  <c r="AJ14" i="8"/>
  <c r="AM14" i="8" s="1"/>
  <c r="AI7" i="8"/>
  <c r="AI23" i="8"/>
  <c r="AI12" i="5"/>
  <c r="AK23" i="8"/>
  <c r="AM23" i="8"/>
  <c r="AL23" i="8"/>
  <c r="AJ72" i="5"/>
  <c r="AK72" i="5" s="1"/>
  <c r="AJ8" i="5"/>
  <c r="AL8" i="5" s="1"/>
  <c r="G11" i="3"/>
  <c r="G22" i="3"/>
  <c r="G7" i="3"/>
  <c r="E7" i="5"/>
  <c r="F7" i="5"/>
  <c r="H7" i="5"/>
  <c r="I7" i="5"/>
  <c r="K7" i="5"/>
  <c r="L7" i="5"/>
  <c r="M7" i="5" s="1"/>
  <c r="N7" i="5"/>
  <c r="O7" i="5"/>
  <c r="Q7" i="5"/>
  <c r="R7" i="5"/>
  <c r="T7" i="5"/>
  <c r="U7" i="5"/>
  <c r="W7" i="5"/>
  <c r="X7" i="5"/>
  <c r="Z7" i="5"/>
  <c r="AA7" i="5"/>
  <c r="AC7" i="5"/>
  <c r="AD7" i="5"/>
  <c r="AF7" i="5"/>
  <c r="AG7" i="5"/>
  <c r="O6" i="23"/>
  <c r="P6" i="23"/>
  <c r="S6" i="23" s="1"/>
  <c r="O43" i="20"/>
  <c r="P43" i="20"/>
  <c r="S43" i="20" s="1"/>
  <c r="Y7" i="5" l="1"/>
  <c r="AI62" i="3"/>
  <c r="AI80" i="3"/>
  <c r="AI99" i="3"/>
  <c r="AB7" i="5"/>
  <c r="AE7" i="5"/>
  <c r="AN15" i="8"/>
  <c r="V7" i="5"/>
  <c r="AL82" i="3"/>
  <c r="AN82" i="3" s="1"/>
  <c r="E228" i="18" s="1"/>
  <c r="AI52" i="3"/>
  <c r="AI56" i="3"/>
  <c r="AJ92" i="3"/>
  <c r="AK92" i="3" s="1"/>
  <c r="S7" i="5"/>
  <c r="P7" i="5"/>
  <c r="AJ13" i="3"/>
  <c r="AM13" i="3" s="1"/>
  <c r="AM20" i="8"/>
  <c r="AL20" i="8"/>
  <c r="AJ20" i="3"/>
  <c r="AL20" i="3" s="1"/>
  <c r="AM7" i="8"/>
  <c r="AI34" i="3"/>
  <c r="AJ27" i="3"/>
  <c r="AK27" i="3" s="1"/>
  <c r="AI12" i="3"/>
  <c r="AI38" i="3"/>
  <c r="AJ52" i="3"/>
  <c r="AM52" i="3" s="1"/>
  <c r="AK27" i="5"/>
  <c r="AJ88" i="3"/>
  <c r="AL88" i="3" s="1"/>
  <c r="AI53" i="3"/>
  <c r="AJ47" i="3"/>
  <c r="AK47" i="3" s="1"/>
  <c r="AJ54" i="3"/>
  <c r="AM54" i="3" s="1"/>
  <c r="AJ59" i="3"/>
  <c r="AL59" i="3" s="1"/>
  <c r="AJ91" i="3"/>
  <c r="AK91" i="3" s="1"/>
  <c r="AI72" i="3"/>
  <c r="AI135" i="3"/>
  <c r="AI101" i="3"/>
  <c r="AI106" i="3"/>
  <c r="AI90" i="3"/>
  <c r="AI50" i="3"/>
  <c r="AJ84" i="3"/>
  <c r="AL84" i="3" s="1"/>
  <c r="AM66" i="3"/>
  <c r="AL66" i="3"/>
  <c r="AI64" i="3"/>
  <c r="AJ17" i="3"/>
  <c r="AK17" i="3" s="1"/>
  <c r="AJ9" i="3"/>
  <c r="AM9" i="3" s="1"/>
  <c r="AI21" i="3"/>
  <c r="AJ80" i="3"/>
  <c r="AL80" i="3" s="1"/>
  <c r="AJ110" i="3"/>
  <c r="AM110" i="3" s="1"/>
  <c r="AI39" i="3"/>
  <c r="AK6" i="3"/>
  <c r="AL6" i="3"/>
  <c r="AJ42" i="3"/>
  <c r="AL42" i="3" s="1"/>
  <c r="AI61" i="3"/>
  <c r="AL7" i="8"/>
  <c r="AM12" i="5"/>
  <c r="AL12" i="5"/>
  <c r="AL18" i="5"/>
  <c r="AM18" i="5"/>
  <c r="AI88" i="3"/>
  <c r="AI44" i="3"/>
  <c r="AJ16" i="3"/>
  <c r="AK16" i="3" s="1"/>
  <c r="AI13" i="3"/>
  <c r="AJ50" i="3"/>
  <c r="AK50" i="3" s="1"/>
  <c r="AJ28" i="3"/>
  <c r="AM28" i="3" s="1"/>
  <c r="AI11" i="3"/>
  <c r="AJ22" i="3"/>
  <c r="AM22" i="3" s="1"/>
  <c r="AJ7" i="3"/>
  <c r="AK7" i="3" s="1"/>
  <c r="AJ43" i="3"/>
  <c r="AL43" i="3" s="1"/>
  <c r="AI48" i="3"/>
  <c r="AJ74" i="3"/>
  <c r="AM74" i="3" s="1"/>
  <c r="AJ10" i="3"/>
  <c r="AK10" i="3" s="1"/>
  <c r="AJ68" i="3"/>
  <c r="AM68" i="3" s="1"/>
  <c r="AI51" i="3"/>
  <c r="AJ15" i="3"/>
  <c r="AM15" i="3" s="1"/>
  <c r="AI37" i="3"/>
  <c r="AI36" i="3"/>
  <c r="AI31" i="3"/>
  <c r="AI19" i="3"/>
  <c r="AI87" i="3"/>
  <c r="AJ45" i="3"/>
  <c r="AM45" i="3" s="1"/>
  <c r="AI71" i="3"/>
  <c r="AJ18" i="3"/>
  <c r="AK18" i="3" s="1"/>
  <c r="AI29" i="3"/>
  <c r="AI49" i="3"/>
  <c r="AI105" i="3"/>
  <c r="AI8" i="3"/>
  <c r="AJ89" i="3"/>
  <c r="AL89" i="3" s="1"/>
  <c r="AJ24" i="3"/>
  <c r="AL24" i="3" s="1"/>
  <c r="AI63" i="3"/>
  <c r="AJ32" i="3"/>
  <c r="AM32" i="3" s="1"/>
  <c r="AJ25" i="3"/>
  <c r="AL25" i="3" s="1"/>
  <c r="AI65" i="3"/>
  <c r="AJ14" i="3"/>
  <c r="AM14" i="3" s="1"/>
  <c r="AJ40" i="3"/>
  <c r="AK40" i="3" s="1"/>
  <c r="AI30" i="3"/>
  <c r="AJ35" i="3"/>
  <c r="AL35" i="3" s="1"/>
  <c r="AJ23" i="3"/>
  <c r="AK23" i="3" s="1"/>
  <c r="J7" i="5"/>
  <c r="AL17" i="5"/>
  <c r="AM17" i="5"/>
  <c r="AL27" i="5"/>
  <c r="AK36" i="5"/>
  <c r="AM36" i="5"/>
  <c r="AN18" i="8"/>
  <c r="AM24" i="5"/>
  <c r="AM25" i="8"/>
  <c r="AK25" i="8"/>
  <c r="AL58" i="3"/>
  <c r="AM58" i="3"/>
  <c r="AJ61" i="3"/>
  <c r="AK61" i="3" s="1"/>
  <c r="AL24" i="5"/>
  <c r="AM131" i="3"/>
  <c r="AL131" i="3"/>
  <c r="AI20" i="3"/>
  <c r="AI47" i="3"/>
  <c r="AI42" i="3"/>
  <c r="AJ117" i="3"/>
  <c r="AK117" i="3" s="1"/>
  <c r="AJ48" i="3"/>
  <c r="AL48" i="3" s="1"/>
  <c r="AJ44" i="3"/>
  <c r="AM44" i="3" s="1"/>
  <c r="AI16" i="3"/>
  <c r="AL120" i="3"/>
  <c r="AM120" i="3"/>
  <c r="AJ72" i="3"/>
  <c r="AK72" i="3" s="1"/>
  <c r="AJ127" i="3"/>
  <c r="AL127" i="3" s="1"/>
  <c r="AJ86" i="3"/>
  <c r="AL86" i="3" s="1"/>
  <c r="AI40" i="3"/>
  <c r="AJ51" i="3"/>
  <c r="AM51" i="3" s="1"/>
  <c r="AJ37" i="3"/>
  <c r="AL37" i="3" s="1"/>
  <c r="AJ36" i="3"/>
  <c r="AK36" i="3" s="1"/>
  <c r="AI74" i="3"/>
  <c r="AI10" i="3"/>
  <c r="AI15" i="3"/>
  <c r="AI68" i="3"/>
  <c r="AI23" i="3"/>
  <c r="AI35" i="3"/>
  <c r="AI134" i="3"/>
  <c r="AI54" i="3"/>
  <c r="AJ30" i="3"/>
  <c r="AM30" i="3" s="1"/>
  <c r="AI92" i="3"/>
  <c r="AI32" i="3"/>
  <c r="AI84" i="3"/>
  <c r="AI91" i="3"/>
  <c r="AJ62" i="3"/>
  <c r="AK62" i="3" s="1"/>
  <c r="AI28" i="3"/>
  <c r="AI45" i="3"/>
  <c r="AJ12" i="3"/>
  <c r="AM12" i="3" s="1"/>
  <c r="AJ71" i="3"/>
  <c r="AK71" i="3" s="1"/>
  <c r="AJ49" i="3"/>
  <c r="AK49" i="3" s="1"/>
  <c r="AI119" i="3"/>
  <c r="AI18" i="3"/>
  <c r="AI9" i="3"/>
  <c r="AJ87" i="3"/>
  <c r="AK87" i="3" s="1"/>
  <c r="AJ29" i="3"/>
  <c r="AM29" i="3" s="1"/>
  <c r="AJ31" i="3"/>
  <c r="AL31" i="3" s="1"/>
  <c r="AJ53" i="3"/>
  <c r="AK53" i="3" s="1"/>
  <c r="AJ65" i="3"/>
  <c r="AL65" i="3" s="1"/>
  <c r="AL93" i="3"/>
  <c r="AI27" i="3"/>
  <c r="AI17" i="3"/>
  <c r="AI43" i="3"/>
  <c r="AK93" i="3"/>
  <c r="AJ38" i="3"/>
  <c r="AK38" i="3" s="1"/>
  <c r="AJ34" i="3"/>
  <c r="AL34" i="3" s="1"/>
  <c r="AJ63" i="3"/>
  <c r="AM63" i="3" s="1"/>
  <c r="AJ21" i="3"/>
  <c r="AM21" i="3" s="1"/>
  <c r="AJ19" i="3"/>
  <c r="AL19" i="3" s="1"/>
  <c r="AI59" i="3"/>
  <c r="AM103" i="3"/>
  <c r="AL103" i="3"/>
  <c r="AI14" i="3"/>
  <c r="AI130" i="3"/>
  <c r="AJ56" i="3"/>
  <c r="AL56" i="3" s="1"/>
  <c r="AI25" i="3"/>
  <c r="AJ39" i="3"/>
  <c r="AL39" i="3" s="1"/>
  <c r="AJ8" i="3"/>
  <c r="AL8" i="3" s="1"/>
  <c r="AJ64" i="3"/>
  <c r="AK64" i="3" s="1"/>
  <c r="AJ90" i="3"/>
  <c r="AM90" i="3" s="1"/>
  <c r="AI24" i="3"/>
  <c r="AL10" i="8"/>
  <c r="AL14" i="8"/>
  <c r="AM10" i="8"/>
  <c r="G7" i="5"/>
  <c r="AM45" i="5"/>
  <c r="AL45" i="5"/>
  <c r="AN37" i="5"/>
  <c r="F216" i="18" s="1"/>
  <c r="AN52" i="5"/>
  <c r="F156" i="18" s="1"/>
  <c r="AK14" i="8"/>
  <c r="AN23" i="8"/>
  <c r="G127" i="18" s="1"/>
  <c r="AM72" i="5"/>
  <c r="AL72" i="5"/>
  <c r="AK8" i="5"/>
  <c r="AM8" i="5"/>
  <c r="AJ11" i="3"/>
  <c r="AK11" i="3" s="1"/>
  <c r="AI22" i="3"/>
  <c r="AI7" i="3"/>
  <c r="Q43" i="20"/>
  <c r="AM99" i="3"/>
  <c r="AL99" i="3"/>
  <c r="AK106" i="3"/>
  <c r="AL106" i="3"/>
  <c r="AM106" i="3"/>
  <c r="AK134" i="3"/>
  <c r="AL134" i="3"/>
  <c r="AM134" i="3"/>
  <c r="AK101" i="3"/>
  <c r="AL101" i="3"/>
  <c r="AM101" i="3"/>
  <c r="AM130" i="3"/>
  <c r="AK130" i="3"/>
  <c r="AL130" i="3"/>
  <c r="AK119" i="3"/>
  <c r="AM119" i="3"/>
  <c r="AL119" i="3"/>
  <c r="AM105" i="3"/>
  <c r="AK105" i="3"/>
  <c r="AL105" i="3"/>
  <c r="AL135" i="3"/>
  <c r="AK135" i="3"/>
  <c r="AM135" i="3"/>
  <c r="R43" i="20"/>
  <c r="AH7" i="5"/>
  <c r="R6" i="23"/>
  <c r="Q6" i="23"/>
  <c r="F17" i="8"/>
  <c r="E9" i="8"/>
  <c r="F9" i="8"/>
  <c r="H9" i="8"/>
  <c r="I9" i="8"/>
  <c r="K9" i="8"/>
  <c r="L9" i="8"/>
  <c r="N9" i="8"/>
  <c r="O9" i="8"/>
  <c r="Q9" i="8"/>
  <c r="R9" i="8"/>
  <c r="T9" i="8"/>
  <c r="U9" i="8"/>
  <c r="W9" i="8"/>
  <c r="X9" i="8"/>
  <c r="Z9" i="8"/>
  <c r="AA9" i="8"/>
  <c r="AC9" i="8"/>
  <c r="AD9" i="8"/>
  <c r="AF9" i="8"/>
  <c r="AG9" i="8"/>
  <c r="E8" i="8"/>
  <c r="F8" i="8"/>
  <c r="H8" i="8"/>
  <c r="I8" i="8"/>
  <c r="K8" i="8"/>
  <c r="L8" i="8"/>
  <c r="N8" i="8"/>
  <c r="O8" i="8"/>
  <c r="Q8" i="8"/>
  <c r="R8" i="8"/>
  <c r="T8" i="8"/>
  <c r="U8" i="8"/>
  <c r="W8" i="8"/>
  <c r="X8" i="8"/>
  <c r="Z8" i="8"/>
  <c r="AA8" i="8"/>
  <c r="AC8" i="8"/>
  <c r="AD8" i="8"/>
  <c r="AF8" i="8"/>
  <c r="AG8" i="8"/>
  <c r="E12" i="8"/>
  <c r="F12" i="8"/>
  <c r="H12" i="8"/>
  <c r="I12" i="8"/>
  <c r="K12" i="8"/>
  <c r="L12" i="8"/>
  <c r="N12" i="8"/>
  <c r="O12" i="8"/>
  <c r="Q12" i="8"/>
  <c r="R12" i="8"/>
  <c r="T12" i="8"/>
  <c r="U12" i="8"/>
  <c r="W12" i="8"/>
  <c r="X12" i="8"/>
  <c r="Z12" i="8"/>
  <c r="AA12" i="8"/>
  <c r="AC12" i="8"/>
  <c r="AD12" i="8"/>
  <c r="AF12" i="8"/>
  <c r="AG12" i="8"/>
  <c r="E11" i="8"/>
  <c r="F11" i="8"/>
  <c r="H11" i="8"/>
  <c r="I11" i="8"/>
  <c r="K11" i="8"/>
  <c r="L11" i="8"/>
  <c r="N11" i="8"/>
  <c r="O11" i="8"/>
  <c r="Q11" i="8"/>
  <c r="R11" i="8"/>
  <c r="T11" i="8"/>
  <c r="U11" i="8"/>
  <c r="W11" i="8"/>
  <c r="X11" i="8"/>
  <c r="Z11" i="8"/>
  <c r="AA11" i="8"/>
  <c r="AC11" i="8"/>
  <c r="AD11" i="8"/>
  <c r="AF11" i="8"/>
  <c r="AG11" i="8"/>
  <c r="E29" i="8"/>
  <c r="F29" i="8"/>
  <c r="H29" i="8"/>
  <c r="I29" i="8"/>
  <c r="K29" i="8"/>
  <c r="L29" i="8"/>
  <c r="N29" i="8"/>
  <c r="O29" i="8"/>
  <c r="P29" i="8" s="1"/>
  <c r="Q29" i="8"/>
  <c r="R29" i="8"/>
  <c r="S29" i="8" s="1"/>
  <c r="T29" i="8"/>
  <c r="U29" i="8"/>
  <c r="V29" i="8" s="1"/>
  <c r="W29" i="8"/>
  <c r="X29" i="8"/>
  <c r="Y29" i="8" s="1"/>
  <c r="Z29" i="8"/>
  <c r="AA29" i="8"/>
  <c r="AC29" i="8"/>
  <c r="AD29" i="8"/>
  <c r="AF29" i="8"/>
  <c r="AG29" i="8"/>
  <c r="E17" i="8"/>
  <c r="H17" i="8"/>
  <c r="I17" i="8"/>
  <c r="K17" i="8"/>
  <c r="L17" i="8"/>
  <c r="N17" i="8"/>
  <c r="O17" i="8"/>
  <c r="P17" i="8" s="1"/>
  <c r="Q17" i="8"/>
  <c r="R17" i="8"/>
  <c r="T17" i="8"/>
  <c r="U17" i="8"/>
  <c r="W17" i="8"/>
  <c r="X17" i="8"/>
  <c r="Y17" i="8" s="1"/>
  <c r="Z17" i="8"/>
  <c r="AA17" i="8"/>
  <c r="AC17" i="8"/>
  <c r="AD17" i="8"/>
  <c r="AF17" i="8"/>
  <c r="AG17" i="8"/>
  <c r="E13" i="8"/>
  <c r="F13" i="8"/>
  <c r="H13" i="8"/>
  <c r="I13" i="8"/>
  <c r="K13" i="8"/>
  <c r="L13" i="8"/>
  <c r="N13" i="8"/>
  <c r="O13" i="8"/>
  <c r="Q13" i="8"/>
  <c r="R13" i="8"/>
  <c r="S13" i="8" s="1"/>
  <c r="T13" i="8"/>
  <c r="U13" i="8"/>
  <c r="W13" i="8"/>
  <c r="X13" i="8"/>
  <c r="Z13" i="8"/>
  <c r="AA13" i="8"/>
  <c r="AC13" i="8"/>
  <c r="AD13" i="8"/>
  <c r="AF13" i="8"/>
  <c r="AG13" i="8"/>
  <c r="E26" i="8"/>
  <c r="F26" i="8"/>
  <c r="H26" i="8"/>
  <c r="I26" i="8"/>
  <c r="K26" i="8"/>
  <c r="L26" i="8"/>
  <c r="M26" i="8" s="1"/>
  <c r="N26" i="8"/>
  <c r="O26" i="8"/>
  <c r="P26" i="8" s="1"/>
  <c r="Q26" i="8"/>
  <c r="R26" i="8"/>
  <c r="S26" i="8" s="1"/>
  <c r="T26" i="8"/>
  <c r="U26" i="8"/>
  <c r="V26" i="8" s="1"/>
  <c r="W26" i="8"/>
  <c r="X26" i="8"/>
  <c r="Y26" i="8" s="1"/>
  <c r="Z26" i="8"/>
  <c r="AA26" i="8"/>
  <c r="AC26" i="8"/>
  <c r="AD26" i="8"/>
  <c r="AE26" i="8" s="1"/>
  <c r="AF26" i="8"/>
  <c r="AG26" i="8"/>
  <c r="AH26" i="8" s="1"/>
  <c r="E22" i="8"/>
  <c r="F22" i="8"/>
  <c r="H22" i="8"/>
  <c r="I22" i="8"/>
  <c r="K22" i="8"/>
  <c r="L22" i="8"/>
  <c r="M22" i="8" s="1"/>
  <c r="N22" i="8"/>
  <c r="O22" i="8"/>
  <c r="Q22" i="8"/>
  <c r="R22" i="8"/>
  <c r="S22" i="8" s="1"/>
  <c r="T22" i="8"/>
  <c r="U22" i="8"/>
  <c r="V22" i="8" s="1"/>
  <c r="W22" i="8"/>
  <c r="X22" i="8"/>
  <c r="Y22" i="8" s="1"/>
  <c r="Z22" i="8"/>
  <c r="AA22" i="8"/>
  <c r="AB22" i="8" s="1"/>
  <c r="AC22" i="8"/>
  <c r="AD22" i="8"/>
  <c r="AE22" i="8" s="1"/>
  <c r="AF22" i="8"/>
  <c r="AG22" i="8"/>
  <c r="AH22" i="8" s="1"/>
  <c r="E27" i="8"/>
  <c r="F27" i="8"/>
  <c r="G27" i="8" s="1"/>
  <c r="H27" i="8"/>
  <c r="I27" i="8"/>
  <c r="K27" i="8"/>
  <c r="L27" i="8"/>
  <c r="M27" i="8" s="1"/>
  <c r="N27" i="8"/>
  <c r="O27" i="8"/>
  <c r="P27" i="8" s="1"/>
  <c r="Q27" i="8"/>
  <c r="R27" i="8"/>
  <c r="S27" i="8" s="1"/>
  <c r="T27" i="8"/>
  <c r="U27" i="8"/>
  <c r="V27" i="8" s="1"/>
  <c r="W27" i="8"/>
  <c r="X27" i="8"/>
  <c r="Y27" i="8" s="1"/>
  <c r="Z27" i="8"/>
  <c r="AA27" i="8"/>
  <c r="AB27" i="8" s="1"/>
  <c r="AC27" i="8"/>
  <c r="AD27" i="8"/>
  <c r="AE27" i="8" s="1"/>
  <c r="AF27" i="8"/>
  <c r="AG27" i="8"/>
  <c r="AH27" i="8" s="1"/>
  <c r="E19" i="8"/>
  <c r="F19" i="8"/>
  <c r="H19" i="8"/>
  <c r="I19" i="8"/>
  <c r="J19" i="8" s="1"/>
  <c r="K19" i="8"/>
  <c r="L19" i="8"/>
  <c r="M19" i="8" s="1"/>
  <c r="N19" i="8"/>
  <c r="O19" i="8"/>
  <c r="P19" i="8" s="1"/>
  <c r="Q19" i="8"/>
  <c r="R19" i="8"/>
  <c r="S19" i="8" s="1"/>
  <c r="T19" i="8"/>
  <c r="U19" i="8"/>
  <c r="W19" i="8"/>
  <c r="X19" i="8"/>
  <c r="Y19" i="8" s="1"/>
  <c r="Z19" i="8"/>
  <c r="AA19" i="8"/>
  <c r="AC19" i="8"/>
  <c r="AD19" i="8"/>
  <c r="AE19" i="8" s="1"/>
  <c r="AF19" i="8"/>
  <c r="AG19" i="8"/>
  <c r="AH12" i="8" l="1"/>
  <c r="AH19" i="8"/>
  <c r="Y13" i="8"/>
  <c r="AB19" i="8"/>
  <c r="Y12" i="8"/>
  <c r="AB13" i="8"/>
  <c r="AE17" i="8"/>
  <c r="V11" i="8"/>
  <c r="V8" i="8"/>
  <c r="V19" i="8"/>
  <c r="V13" i="8"/>
  <c r="V17" i="8"/>
  <c r="AN20" i="8"/>
  <c r="S17" i="8"/>
  <c r="AM92" i="3"/>
  <c r="AL92" i="3"/>
  <c r="S11" i="8"/>
  <c r="AL52" i="3"/>
  <c r="AM27" i="3"/>
  <c r="AK13" i="3"/>
  <c r="AL13" i="3"/>
  <c r="AK20" i="3"/>
  <c r="AM20" i="3"/>
  <c r="AK52" i="3"/>
  <c r="AN27" i="5"/>
  <c r="F230" i="18" s="1"/>
  <c r="AN7" i="8"/>
  <c r="G130" i="18" s="1"/>
  <c r="AL27" i="3"/>
  <c r="AM88" i="3"/>
  <c r="AK88" i="3"/>
  <c r="AL91" i="3"/>
  <c r="AK59" i="3"/>
  <c r="AM91" i="3"/>
  <c r="AM59" i="3"/>
  <c r="AL47" i="3"/>
  <c r="AL54" i="3"/>
  <c r="AK54" i="3"/>
  <c r="AM47" i="3"/>
  <c r="AK84" i="3"/>
  <c r="AM84" i="3"/>
  <c r="AM17" i="3"/>
  <c r="AN66" i="3"/>
  <c r="E167" i="18" s="1"/>
  <c r="AK9" i="3"/>
  <c r="AL110" i="3"/>
  <c r="AL17" i="3"/>
  <c r="AK80" i="3"/>
  <c r="AL9" i="3"/>
  <c r="AM80" i="3"/>
  <c r="AK110" i="3"/>
  <c r="AN6" i="3"/>
  <c r="AM42" i="3"/>
  <c r="AK42" i="3"/>
  <c r="AM16" i="3"/>
  <c r="AL16" i="3"/>
  <c r="G163" i="18"/>
  <c r="AN12" i="5"/>
  <c r="F136" i="18" s="1"/>
  <c r="AN18" i="5"/>
  <c r="F229" i="18" s="1"/>
  <c r="AN17" i="5"/>
  <c r="AK22" i="3"/>
  <c r="AL50" i="3"/>
  <c r="J22" i="8"/>
  <c r="J13" i="8"/>
  <c r="AM50" i="3"/>
  <c r="AL28" i="3"/>
  <c r="AK28" i="3"/>
  <c r="AL7" i="3"/>
  <c r="AM7" i="3"/>
  <c r="AL22" i="3"/>
  <c r="AL10" i="3"/>
  <c r="AK43" i="3"/>
  <c r="AL74" i="3"/>
  <c r="AM43" i="3"/>
  <c r="AK45" i="3"/>
  <c r="AM10" i="3"/>
  <c r="AK74" i="3"/>
  <c r="AK68" i="3"/>
  <c r="AL68" i="3"/>
  <c r="AL15" i="3"/>
  <c r="AK15" i="3"/>
  <c r="AL18" i="3"/>
  <c r="AM18" i="3"/>
  <c r="AL45" i="3"/>
  <c r="AK89" i="3"/>
  <c r="AL32" i="3"/>
  <c r="AK32" i="3"/>
  <c r="AM89" i="3"/>
  <c r="AK24" i="3"/>
  <c r="AM24" i="3"/>
  <c r="AK35" i="3"/>
  <c r="AL14" i="3"/>
  <c r="AK14" i="3"/>
  <c r="AK25" i="3"/>
  <c r="AM25" i="3"/>
  <c r="AL40" i="3"/>
  <c r="AM40" i="3"/>
  <c r="AM35" i="3"/>
  <c r="AM23" i="3"/>
  <c r="AL23" i="3"/>
  <c r="AN36" i="5"/>
  <c r="F217" i="18" s="1"/>
  <c r="J9" i="8"/>
  <c r="T43" i="20"/>
  <c r="AN24" i="5"/>
  <c r="F214" i="18" s="1"/>
  <c r="AN25" i="8"/>
  <c r="AL61" i="3"/>
  <c r="AM61" i="3"/>
  <c r="AN58" i="3"/>
  <c r="E70" i="18" s="1"/>
  <c r="AN131" i="3"/>
  <c r="E168" i="18" s="1"/>
  <c r="AK48" i="3"/>
  <c r="AM48" i="3"/>
  <c r="AN45" i="5"/>
  <c r="F210" i="18" s="1"/>
  <c r="AJ7" i="5"/>
  <c r="AL7" i="5" s="1"/>
  <c r="AK44" i="3"/>
  <c r="AL44" i="3"/>
  <c r="AK86" i="3"/>
  <c r="AM117" i="3"/>
  <c r="AL117" i="3"/>
  <c r="AN10" i="8"/>
  <c r="G151" i="18" s="1"/>
  <c r="AN120" i="3"/>
  <c r="E171" i="18" s="1"/>
  <c r="AM72" i="3"/>
  <c r="AL72" i="3"/>
  <c r="AM127" i="3"/>
  <c r="AM86" i="3"/>
  <c r="AN86" i="3" s="1"/>
  <c r="E166" i="18" s="1"/>
  <c r="AK127" i="3"/>
  <c r="AL51" i="3"/>
  <c r="AK51" i="3"/>
  <c r="AK37" i="3"/>
  <c r="AM37" i="3"/>
  <c r="AL36" i="3"/>
  <c r="AM36" i="3"/>
  <c r="AL49" i="3"/>
  <c r="AL30" i="3"/>
  <c r="AK30" i="3"/>
  <c r="AM62" i="3"/>
  <c r="AL62" i="3"/>
  <c r="AL29" i="3"/>
  <c r="AK12" i="3"/>
  <c r="AL12" i="3"/>
  <c r="AM71" i="3"/>
  <c r="AM49" i="3"/>
  <c r="AL71" i="3"/>
  <c r="AN93" i="3"/>
  <c r="E72" i="18" s="1"/>
  <c r="AK29" i="3"/>
  <c r="AK65" i="3"/>
  <c r="AM87" i="3"/>
  <c r="AL87" i="3"/>
  <c r="AM53" i="3"/>
  <c r="AL53" i="3"/>
  <c r="AK31" i="3"/>
  <c r="AM31" i="3"/>
  <c r="AM64" i="3"/>
  <c r="AM38" i="3"/>
  <c r="AM65" i="3"/>
  <c r="AM8" i="3"/>
  <c r="AL63" i="3"/>
  <c r="AK63" i="3"/>
  <c r="AL38" i="3"/>
  <c r="AK34" i="3"/>
  <c r="AM34" i="3"/>
  <c r="AK56" i="3"/>
  <c r="AL21" i="3"/>
  <c r="AK21" i="3"/>
  <c r="AK19" i="3"/>
  <c r="AM19" i="3"/>
  <c r="AN103" i="3"/>
  <c r="E46" i="18" s="1"/>
  <c r="AM56" i="3"/>
  <c r="AL90" i="3"/>
  <c r="AM39" i="3"/>
  <c r="AK39" i="3"/>
  <c r="AK8" i="3"/>
  <c r="AL64" i="3"/>
  <c r="AK90" i="3"/>
  <c r="AL11" i="3"/>
  <c r="AM11" i="3"/>
  <c r="AN14" i="8"/>
  <c r="G162" i="18" s="1"/>
  <c r="T6" i="23"/>
  <c r="AN72" i="5"/>
  <c r="F23" i="18" s="1"/>
  <c r="G19" i="8"/>
  <c r="AN8" i="5"/>
  <c r="F21" i="18" s="1"/>
  <c r="AI7" i="5"/>
  <c r="G17" i="8"/>
  <c r="M17" i="8"/>
  <c r="AE29" i="8"/>
  <c r="P22" i="8"/>
  <c r="J26" i="8"/>
  <c r="S8" i="8"/>
  <c r="G8" i="8"/>
  <c r="AE9" i="8"/>
  <c r="Y9" i="8"/>
  <c r="AH29" i="8"/>
  <c r="AN99" i="3"/>
  <c r="E122" i="18" s="1"/>
  <c r="AN106" i="3"/>
  <c r="E103" i="18" s="1"/>
  <c r="AN130" i="3"/>
  <c r="E37" i="18" s="1"/>
  <c r="AN101" i="3"/>
  <c r="E112" i="18" s="1"/>
  <c r="AN119" i="3"/>
  <c r="E139" i="18" s="1"/>
  <c r="AN135" i="3"/>
  <c r="E109" i="18" s="1"/>
  <c r="AN105" i="3"/>
  <c r="E102" i="18" s="1"/>
  <c r="AN134" i="3"/>
  <c r="AB26" i="8"/>
  <c r="J17" i="8"/>
  <c r="V12" i="8"/>
  <c r="G26" i="8"/>
  <c r="P13" i="8"/>
  <c r="J27" i="8"/>
  <c r="AI27" i="8" s="1"/>
  <c r="G13" i="8"/>
  <c r="AB29" i="8"/>
  <c r="Y11" i="8"/>
  <c r="S9" i="8"/>
  <c r="AE13" i="8"/>
  <c r="P11" i="8"/>
  <c r="AB12" i="8"/>
  <c r="P9" i="8"/>
  <c r="AH17" i="8"/>
  <c r="J29" i="8"/>
  <c r="AH11" i="8"/>
  <c r="AB11" i="8"/>
  <c r="M11" i="8"/>
  <c r="G11" i="8"/>
  <c r="AE12" i="8"/>
  <c r="J12" i="8"/>
  <c r="AH8" i="8"/>
  <c r="AB8" i="8"/>
  <c r="M8" i="8"/>
  <c r="G9" i="8"/>
  <c r="AH13" i="8"/>
  <c r="G29" i="8"/>
  <c r="AE11" i="8"/>
  <c r="M12" i="8"/>
  <c r="G12" i="8"/>
  <c r="AE8" i="8"/>
  <c r="J8" i="8"/>
  <c r="AH9" i="8"/>
  <c r="AB9" i="8"/>
  <c r="G22" i="8"/>
  <c r="AB17" i="8"/>
  <c r="J11" i="8"/>
  <c r="P12" i="8"/>
  <c r="M13" i="8"/>
  <c r="M29" i="8"/>
  <c r="S12" i="8"/>
  <c r="Y8" i="8"/>
  <c r="P8" i="8"/>
  <c r="V9" i="8"/>
  <c r="M9" i="8"/>
  <c r="J165" i="18" l="1"/>
  <c r="E180" i="18"/>
  <c r="F240" i="18"/>
  <c r="AN27" i="3"/>
  <c r="AJ19" i="8"/>
  <c r="AM19" i="8" s="1"/>
  <c r="AN17" i="3"/>
  <c r="E66" i="18" s="1"/>
  <c r="AN92" i="3"/>
  <c r="E108" i="18" s="1"/>
  <c r="AN52" i="3"/>
  <c r="E120" i="18" s="1"/>
  <c r="AN13" i="3"/>
  <c r="E118" i="18" s="1"/>
  <c r="AN20" i="3"/>
  <c r="E204" i="18" s="1"/>
  <c r="AN9" i="3"/>
  <c r="E31" i="18" s="1"/>
  <c r="AN54" i="3"/>
  <c r="E221" i="18" s="1"/>
  <c r="AN88" i="3"/>
  <c r="E101" i="18" s="1"/>
  <c r="AN47" i="3"/>
  <c r="E197" i="18" s="1"/>
  <c r="AN91" i="3"/>
  <c r="AN59" i="3"/>
  <c r="E36" i="18" s="1"/>
  <c r="AN84" i="3"/>
  <c r="E137" i="18" s="1"/>
  <c r="AN110" i="3"/>
  <c r="E146" i="18" s="1"/>
  <c r="AN80" i="3"/>
  <c r="E105" i="18" s="1"/>
  <c r="AN42" i="3"/>
  <c r="E201" i="18" s="1"/>
  <c r="AN16" i="3"/>
  <c r="E196" i="18" s="1"/>
  <c r="AN28" i="3"/>
  <c r="E117" i="18" s="1"/>
  <c r="AN74" i="3"/>
  <c r="E160" i="18" s="1"/>
  <c r="AN22" i="3"/>
  <c r="E181" i="18" s="1"/>
  <c r="AN50" i="3"/>
  <c r="E182" i="18" s="1"/>
  <c r="AN7" i="3"/>
  <c r="E177" i="18" s="1"/>
  <c r="AN10" i="3"/>
  <c r="E154" i="18" s="1"/>
  <c r="AN43" i="3"/>
  <c r="E73" i="18" s="1"/>
  <c r="AN45" i="3"/>
  <c r="E119" i="18" s="1"/>
  <c r="AN68" i="3"/>
  <c r="E164" i="18" s="1"/>
  <c r="AN15" i="3"/>
  <c r="E153" i="18" s="1"/>
  <c r="AN18" i="3"/>
  <c r="E142" i="18" s="1"/>
  <c r="AN24" i="3"/>
  <c r="E35" i="18" s="1"/>
  <c r="AN89" i="3"/>
  <c r="E106" i="18" s="1"/>
  <c r="AN32" i="3"/>
  <c r="E99" i="18" s="1"/>
  <c r="AN35" i="3"/>
  <c r="E207" i="18" s="1"/>
  <c r="AN14" i="3"/>
  <c r="E44" i="18" s="1"/>
  <c r="AN25" i="3"/>
  <c r="E34" i="18" s="1"/>
  <c r="AN40" i="3"/>
  <c r="AN23" i="3"/>
  <c r="G218" i="18"/>
  <c r="J229" i="18" s="1"/>
  <c r="AN48" i="3"/>
  <c r="E170" i="18" s="1"/>
  <c r="AN61" i="3"/>
  <c r="E202" i="18" s="1"/>
  <c r="AK7" i="5"/>
  <c r="E107" i="18"/>
  <c r="AN44" i="3"/>
  <c r="E195" i="18" s="1"/>
  <c r="E100" i="18"/>
  <c r="E210" i="18"/>
  <c r="AM7" i="5"/>
  <c r="AN72" i="3"/>
  <c r="E159" i="18" s="1"/>
  <c r="AN117" i="3"/>
  <c r="E213" i="18" s="1"/>
  <c r="AJ22" i="8"/>
  <c r="AK22" i="8" s="1"/>
  <c r="AN127" i="3"/>
  <c r="E169" i="18" s="1"/>
  <c r="AN51" i="3"/>
  <c r="E152" i="18" s="1"/>
  <c r="AN8" i="3"/>
  <c r="E42" i="18" s="1"/>
  <c r="AN37" i="3"/>
  <c r="E165" i="18" s="1"/>
  <c r="AN36" i="3"/>
  <c r="E172" i="18" s="1"/>
  <c r="AN49" i="3"/>
  <c r="E135" i="18" s="1"/>
  <c r="AN62" i="3"/>
  <c r="E129" i="18" s="1"/>
  <c r="AN30" i="3"/>
  <c r="AN12" i="3"/>
  <c r="E138" i="18" s="1"/>
  <c r="AN29" i="3"/>
  <c r="E116" i="18" s="1"/>
  <c r="AN71" i="3"/>
  <c r="E115" i="18" s="1"/>
  <c r="AN65" i="3"/>
  <c r="E39" i="18" s="1"/>
  <c r="AN31" i="3"/>
  <c r="E144" i="18" s="1"/>
  <c r="AN87" i="3"/>
  <c r="E141" i="18" s="1"/>
  <c r="AN53" i="3"/>
  <c r="E143" i="18" s="1"/>
  <c r="AN64" i="3"/>
  <c r="E45" i="18" s="1"/>
  <c r="AN63" i="3"/>
  <c r="E38" i="18" s="1"/>
  <c r="AN38" i="3"/>
  <c r="E69" i="18" s="1"/>
  <c r="AN34" i="3"/>
  <c r="AN21" i="3"/>
  <c r="E71" i="18" s="1"/>
  <c r="AN56" i="3"/>
  <c r="E43" i="18" s="1"/>
  <c r="AN19" i="3"/>
  <c r="E32" i="18" s="1"/>
  <c r="AN90" i="3"/>
  <c r="E33" i="18" s="1"/>
  <c r="AN39" i="3"/>
  <c r="E41" i="18" s="1"/>
  <c r="AN11" i="3"/>
  <c r="E193" i="18" s="1"/>
  <c r="AI19" i="8"/>
  <c r="AI26" i="8"/>
  <c r="AJ27" i="8"/>
  <c r="AK27" i="8" s="1"/>
  <c r="AJ13" i="8"/>
  <c r="AL13" i="8" s="1"/>
  <c r="AJ26" i="8"/>
  <c r="AL26" i="8" s="1"/>
  <c r="AJ17" i="8"/>
  <c r="AM17" i="8" s="1"/>
  <c r="AI17" i="8"/>
  <c r="AJ11" i="8"/>
  <c r="AL11" i="8" s="1"/>
  <c r="AJ29" i="8"/>
  <c r="AK29" i="8" s="1"/>
  <c r="AI13" i="8"/>
  <c r="AI29" i="8"/>
  <c r="AI9" i="8"/>
  <c r="AI11" i="8"/>
  <c r="AJ12" i="8"/>
  <c r="AK12" i="8" s="1"/>
  <c r="AI12" i="8"/>
  <c r="AI22" i="8"/>
  <c r="AJ9" i="8"/>
  <c r="AM9" i="8" s="1"/>
  <c r="AJ8" i="8"/>
  <c r="AM8" i="8" s="1"/>
  <c r="AI8" i="8"/>
  <c r="AK19" i="8"/>
  <c r="H165" i="18" l="1"/>
  <c r="H177" i="18"/>
  <c r="E68" i="18"/>
  <c r="E67" i="18"/>
  <c r="H67" i="18" s="1"/>
  <c r="AL19" i="8"/>
  <c r="AN19" i="8" s="1"/>
  <c r="G96" i="18" s="1"/>
  <c r="J84" i="18" s="1"/>
  <c r="H138" i="18"/>
  <c r="E212" i="18"/>
  <c r="E104" i="18"/>
  <c r="H84" i="18" s="1"/>
  <c r="E222" i="18"/>
  <c r="H203" i="18"/>
  <c r="E219" i="18"/>
  <c r="AN7" i="5"/>
  <c r="AL22" i="8"/>
  <c r="AM22" i="8"/>
  <c r="AM27" i="8"/>
  <c r="AL17" i="8"/>
  <c r="AK11" i="8"/>
  <c r="AM13" i="8"/>
  <c r="AK26" i="8"/>
  <c r="AM26" i="8"/>
  <c r="AK13" i="8"/>
  <c r="AK17" i="8"/>
  <c r="AL27" i="8"/>
  <c r="AK9" i="8"/>
  <c r="AM29" i="8"/>
  <c r="AL29" i="8"/>
  <c r="AM12" i="8"/>
  <c r="AM11" i="8"/>
  <c r="AL9" i="8"/>
  <c r="AL12" i="8"/>
  <c r="AL8" i="8"/>
  <c r="AK8" i="8"/>
  <c r="O70" i="20"/>
  <c r="P70" i="20"/>
  <c r="S70" i="20" s="1"/>
  <c r="O50" i="23"/>
  <c r="P50" i="23"/>
  <c r="R50" i="23" s="1"/>
  <c r="F155" i="18" l="1"/>
  <c r="I165" i="18" s="1"/>
  <c r="AN22" i="8"/>
  <c r="G18" i="18" s="1"/>
  <c r="G74" i="18"/>
  <c r="AN27" i="8"/>
  <c r="AN11" i="8"/>
  <c r="G179" i="18" s="1"/>
  <c r="AN17" i="8"/>
  <c r="AN13" i="8"/>
  <c r="G131" i="18" s="1"/>
  <c r="AN26" i="8"/>
  <c r="AN29" i="8"/>
  <c r="G132" i="18" s="1"/>
  <c r="AN9" i="8"/>
  <c r="AN12" i="8"/>
  <c r="G19" i="18" s="1"/>
  <c r="AN8" i="8"/>
  <c r="G134" i="18" s="1"/>
  <c r="R70" i="20"/>
  <c r="Q70" i="20"/>
  <c r="Q50" i="23"/>
  <c r="S50" i="23"/>
  <c r="E128" i="3"/>
  <c r="F128" i="3"/>
  <c r="H128" i="3"/>
  <c r="I128" i="3"/>
  <c r="K128" i="3"/>
  <c r="L128" i="3"/>
  <c r="M128" i="3" s="1"/>
  <c r="N128" i="3"/>
  <c r="O128" i="3"/>
  <c r="Q128" i="3"/>
  <c r="R128" i="3"/>
  <c r="S128" i="3" s="1"/>
  <c r="T128" i="3"/>
  <c r="U128" i="3"/>
  <c r="V128" i="3" s="1"/>
  <c r="W128" i="3"/>
  <c r="X128" i="3"/>
  <c r="Y128" i="3" s="1"/>
  <c r="Z128" i="3"/>
  <c r="AA128" i="3"/>
  <c r="AC128" i="3"/>
  <c r="AD128" i="3"/>
  <c r="AF128" i="3"/>
  <c r="AG128" i="3"/>
  <c r="O28" i="22"/>
  <c r="P28" i="22"/>
  <c r="Q28" i="22" s="1"/>
  <c r="O126" i="20"/>
  <c r="P126" i="20"/>
  <c r="S126" i="20" s="1"/>
  <c r="O62" i="20"/>
  <c r="P62" i="20"/>
  <c r="S62" i="20" s="1"/>
  <c r="O26" i="20"/>
  <c r="P26" i="20"/>
  <c r="S26" i="20" s="1"/>
  <c r="O109" i="20"/>
  <c r="P109" i="20"/>
  <c r="Q109" i="20" s="1"/>
  <c r="O53" i="20"/>
  <c r="P53" i="20"/>
  <c r="R53" i="20" s="1"/>
  <c r="O39" i="20"/>
  <c r="P39" i="20"/>
  <c r="S39" i="20" s="1"/>
  <c r="O129" i="20"/>
  <c r="P129" i="20"/>
  <c r="S129" i="20" s="1"/>
  <c r="E51" i="5"/>
  <c r="F51" i="5"/>
  <c r="G51" i="5" s="1"/>
  <c r="H51" i="5"/>
  <c r="I51" i="5"/>
  <c r="J51" i="5" s="1"/>
  <c r="K51" i="5"/>
  <c r="L51" i="5"/>
  <c r="N51" i="5"/>
  <c r="O51" i="5"/>
  <c r="P51" i="5" s="1"/>
  <c r="Q51" i="5"/>
  <c r="R51" i="5"/>
  <c r="S51" i="5" s="1"/>
  <c r="T51" i="5"/>
  <c r="U51" i="5"/>
  <c r="V51" i="5" s="1"/>
  <c r="W51" i="5"/>
  <c r="X51" i="5"/>
  <c r="Y51" i="5" s="1"/>
  <c r="Z51" i="5"/>
  <c r="AA51" i="5"/>
  <c r="AC51" i="5"/>
  <c r="AD51" i="5"/>
  <c r="AF51" i="5"/>
  <c r="AG51" i="5"/>
  <c r="AH51" i="5" s="1"/>
  <c r="O53" i="23"/>
  <c r="P53" i="23"/>
  <c r="Q53" i="23" s="1"/>
  <c r="O41" i="24"/>
  <c r="P41" i="24"/>
  <c r="S41" i="24" s="1"/>
  <c r="J138" i="18" l="1"/>
  <c r="G178" i="18"/>
  <c r="G176" i="18"/>
  <c r="M51" i="5"/>
  <c r="J128" i="3"/>
  <c r="G128" i="3"/>
  <c r="AH128" i="3"/>
  <c r="T50" i="23"/>
  <c r="R26" i="20"/>
  <c r="P128" i="3"/>
  <c r="AE128" i="3"/>
  <c r="T70" i="20"/>
  <c r="R126" i="20"/>
  <c r="Q53" i="20"/>
  <c r="R62" i="20"/>
  <c r="AB128" i="3"/>
  <c r="AE51" i="5"/>
  <c r="AB51" i="5"/>
  <c r="S28" i="22"/>
  <c r="R28" i="22"/>
  <c r="R129" i="20"/>
  <c r="Q26" i="20"/>
  <c r="Q62" i="20"/>
  <c r="Q126" i="20"/>
  <c r="Q129" i="20"/>
  <c r="R39" i="20"/>
  <c r="Q39" i="20"/>
  <c r="S109" i="20"/>
  <c r="S53" i="20"/>
  <c r="R109" i="20"/>
  <c r="R41" i="24"/>
  <c r="Q41" i="24"/>
  <c r="S53" i="23"/>
  <c r="R53" i="23"/>
  <c r="O136" i="20"/>
  <c r="P136" i="20"/>
  <c r="S136" i="20" s="1"/>
  <c r="O103" i="20"/>
  <c r="P103" i="20"/>
  <c r="S103" i="20" s="1"/>
  <c r="O128" i="20"/>
  <c r="P128" i="20"/>
  <c r="S128" i="20" s="1"/>
  <c r="E10" i="5"/>
  <c r="F10" i="5"/>
  <c r="H10" i="5"/>
  <c r="I10" i="5"/>
  <c r="K10" i="5"/>
  <c r="L10" i="5"/>
  <c r="N10" i="5"/>
  <c r="O10" i="5"/>
  <c r="P10" i="5" s="1"/>
  <c r="Q10" i="5"/>
  <c r="R10" i="5"/>
  <c r="T10" i="5"/>
  <c r="U10" i="5"/>
  <c r="W10" i="5"/>
  <c r="X10" i="5"/>
  <c r="Z10" i="5"/>
  <c r="AA10" i="5"/>
  <c r="AC10" i="5"/>
  <c r="AD10" i="5"/>
  <c r="AF10" i="5"/>
  <c r="AG10" i="5"/>
  <c r="E9" i="5"/>
  <c r="F9" i="5"/>
  <c r="H9" i="5"/>
  <c r="I9" i="5"/>
  <c r="K9" i="5"/>
  <c r="L9" i="5"/>
  <c r="N9" i="5"/>
  <c r="O9" i="5"/>
  <c r="Q9" i="5"/>
  <c r="R9" i="5"/>
  <c r="T9" i="5"/>
  <c r="U9" i="5"/>
  <c r="W9" i="5"/>
  <c r="X9" i="5"/>
  <c r="Z9" i="5"/>
  <c r="AA9" i="5"/>
  <c r="AC9" i="5"/>
  <c r="AD9" i="5"/>
  <c r="AF9" i="5"/>
  <c r="AG9" i="5"/>
  <c r="E39" i="5"/>
  <c r="F39" i="5"/>
  <c r="H39" i="5"/>
  <c r="I39" i="5"/>
  <c r="K39" i="5"/>
  <c r="L39" i="5"/>
  <c r="N39" i="5"/>
  <c r="O39" i="5"/>
  <c r="Q39" i="5"/>
  <c r="R39" i="5"/>
  <c r="S39" i="5" s="1"/>
  <c r="T39" i="5"/>
  <c r="U39" i="5"/>
  <c r="W39" i="5"/>
  <c r="X39" i="5"/>
  <c r="Z39" i="5"/>
  <c r="AA39" i="5"/>
  <c r="AC39" i="5"/>
  <c r="AD39" i="5"/>
  <c r="AF39" i="5"/>
  <c r="AG39" i="5"/>
  <c r="E43" i="5"/>
  <c r="F43" i="5"/>
  <c r="H43" i="5"/>
  <c r="I43" i="5"/>
  <c r="K43" i="5"/>
  <c r="L43" i="5"/>
  <c r="M43" i="5" s="1"/>
  <c r="N43" i="5"/>
  <c r="O43" i="5"/>
  <c r="P43" i="5" s="1"/>
  <c r="Q43" i="5"/>
  <c r="R43" i="5"/>
  <c r="T43" i="5"/>
  <c r="U43" i="5"/>
  <c r="W43" i="5"/>
  <c r="X43" i="5"/>
  <c r="Y43" i="5" s="1"/>
  <c r="Z43" i="5"/>
  <c r="AA43" i="5"/>
  <c r="AB43" i="5" s="1"/>
  <c r="AC43" i="5"/>
  <c r="AD43" i="5"/>
  <c r="AF43" i="5"/>
  <c r="AG43" i="5"/>
  <c r="AH43" i="5" s="1"/>
  <c r="E23" i="5"/>
  <c r="F23" i="5"/>
  <c r="H23" i="5"/>
  <c r="I23" i="5"/>
  <c r="K23" i="5"/>
  <c r="L23" i="5"/>
  <c r="N23" i="5"/>
  <c r="O23" i="5"/>
  <c r="Q23" i="5"/>
  <c r="R23" i="5"/>
  <c r="T23" i="5"/>
  <c r="U23" i="5"/>
  <c r="W23" i="5"/>
  <c r="X23" i="5"/>
  <c r="Z23" i="5"/>
  <c r="AA23" i="5"/>
  <c r="AC23" i="5"/>
  <c r="AD23" i="5"/>
  <c r="AF23" i="5"/>
  <c r="AG23" i="5"/>
  <c r="E38" i="5"/>
  <c r="F38" i="5"/>
  <c r="H38" i="5"/>
  <c r="I38" i="5"/>
  <c r="K38" i="5"/>
  <c r="L38" i="5"/>
  <c r="N38" i="5"/>
  <c r="O38" i="5"/>
  <c r="Q38" i="5"/>
  <c r="R38" i="5"/>
  <c r="T38" i="5"/>
  <c r="U38" i="5"/>
  <c r="V38" i="5" s="1"/>
  <c r="W38" i="5"/>
  <c r="X38" i="5"/>
  <c r="Y38" i="5" s="1"/>
  <c r="Z38" i="5"/>
  <c r="AA38" i="5"/>
  <c r="AC38" i="5"/>
  <c r="AD38" i="5"/>
  <c r="AF38" i="5"/>
  <c r="AG38" i="5"/>
  <c r="E71" i="5"/>
  <c r="F71" i="5"/>
  <c r="H71" i="5"/>
  <c r="I71" i="5"/>
  <c r="K71" i="5"/>
  <c r="L71" i="5"/>
  <c r="N71" i="5"/>
  <c r="O71" i="5"/>
  <c r="P71" i="5" s="1"/>
  <c r="Q71" i="5"/>
  <c r="R71" i="5"/>
  <c r="S71" i="5" s="1"/>
  <c r="T71" i="5"/>
  <c r="U71" i="5"/>
  <c r="V71" i="5" s="1"/>
  <c r="W71" i="5"/>
  <c r="X71" i="5"/>
  <c r="Y71" i="5" s="1"/>
  <c r="Z71" i="5"/>
  <c r="AA71" i="5"/>
  <c r="AB71" i="5" s="1"/>
  <c r="AC71" i="5"/>
  <c r="AD71" i="5"/>
  <c r="AE71" i="5" s="1"/>
  <c r="AF71" i="5"/>
  <c r="AG71" i="5"/>
  <c r="AH71" i="5" s="1"/>
  <c r="E30" i="5"/>
  <c r="F30" i="5"/>
  <c r="G30" i="5" s="1"/>
  <c r="H30" i="5"/>
  <c r="I30" i="5"/>
  <c r="K30" i="5"/>
  <c r="L30" i="5"/>
  <c r="N30" i="5"/>
  <c r="O30" i="5"/>
  <c r="P30" i="5" s="1"/>
  <c r="Q30" i="5"/>
  <c r="R30" i="5"/>
  <c r="T30" i="5"/>
  <c r="U30" i="5"/>
  <c r="V30" i="5" s="1"/>
  <c r="W30" i="5"/>
  <c r="X30" i="5"/>
  <c r="Y30" i="5" s="1"/>
  <c r="Z30" i="5"/>
  <c r="AA30" i="5"/>
  <c r="AC30" i="5"/>
  <c r="AD30" i="5"/>
  <c r="AF30" i="5"/>
  <c r="AG30" i="5"/>
  <c r="E48" i="5"/>
  <c r="F48" i="5"/>
  <c r="H48" i="5"/>
  <c r="I48" i="5"/>
  <c r="K48" i="5"/>
  <c r="L48" i="5"/>
  <c r="N48" i="5"/>
  <c r="O48" i="5"/>
  <c r="P48" i="5" s="1"/>
  <c r="Q48" i="5"/>
  <c r="R48" i="5"/>
  <c r="S48" i="5" s="1"/>
  <c r="T48" i="5"/>
  <c r="U48" i="5"/>
  <c r="W48" i="5"/>
  <c r="X48" i="5"/>
  <c r="Y48" i="5" s="1"/>
  <c r="Z48" i="5"/>
  <c r="AA48" i="5"/>
  <c r="AC48" i="5"/>
  <c r="AD48" i="5"/>
  <c r="AE48" i="5" s="1"/>
  <c r="AF48" i="5"/>
  <c r="AG48" i="5"/>
  <c r="E32" i="5"/>
  <c r="F32" i="5"/>
  <c r="H32" i="5"/>
  <c r="I32" i="5"/>
  <c r="K32" i="5"/>
  <c r="L32" i="5"/>
  <c r="N32" i="5"/>
  <c r="O32" i="5"/>
  <c r="Q32" i="5"/>
  <c r="R32" i="5"/>
  <c r="S32" i="5" s="1"/>
  <c r="T32" i="5"/>
  <c r="U32" i="5"/>
  <c r="V32" i="5" s="1"/>
  <c r="W32" i="5"/>
  <c r="X32" i="5"/>
  <c r="Y32" i="5" s="1"/>
  <c r="Z32" i="5"/>
  <c r="AA32" i="5"/>
  <c r="AB32" i="5" s="1"/>
  <c r="AC32" i="5"/>
  <c r="AD32" i="5"/>
  <c r="AE32" i="5" s="1"/>
  <c r="AF32" i="5"/>
  <c r="AG32" i="5"/>
  <c r="E21" i="5"/>
  <c r="F21" i="5"/>
  <c r="H21" i="5"/>
  <c r="I21" i="5"/>
  <c r="K21" i="5"/>
  <c r="L21" i="5"/>
  <c r="N21" i="5"/>
  <c r="O21" i="5"/>
  <c r="P21" i="5" s="1"/>
  <c r="Q21" i="5"/>
  <c r="R21" i="5"/>
  <c r="S21" i="5" s="1"/>
  <c r="T21" i="5"/>
  <c r="U21" i="5"/>
  <c r="V21" i="5" s="1"/>
  <c r="W21" i="5"/>
  <c r="X21" i="5"/>
  <c r="Y21" i="5" s="1"/>
  <c r="Z21" i="5"/>
  <c r="AA21" i="5"/>
  <c r="AC21" i="5"/>
  <c r="AD21" i="5"/>
  <c r="AE21" i="5" s="1"/>
  <c r="AF21" i="5"/>
  <c r="AG21" i="5"/>
  <c r="E53" i="5"/>
  <c r="F53" i="5"/>
  <c r="G53" i="5" s="1"/>
  <c r="H53" i="5"/>
  <c r="I53" i="5"/>
  <c r="K53" i="5"/>
  <c r="L53" i="5"/>
  <c r="N53" i="5"/>
  <c r="O53" i="5"/>
  <c r="P53" i="5" s="1"/>
  <c r="Q53" i="5"/>
  <c r="R53" i="5"/>
  <c r="S53" i="5" s="1"/>
  <c r="T53" i="5"/>
  <c r="U53" i="5"/>
  <c r="W53" i="5"/>
  <c r="X53" i="5"/>
  <c r="Y53" i="5" s="1"/>
  <c r="Z53" i="5"/>
  <c r="AA53" i="5"/>
  <c r="AB53" i="5" s="1"/>
  <c r="AC53" i="5"/>
  <c r="AD53" i="5"/>
  <c r="AE53" i="5" s="1"/>
  <c r="AF53" i="5"/>
  <c r="AG53" i="5"/>
  <c r="AH53" i="5" s="1"/>
  <c r="E29" i="5"/>
  <c r="F29" i="5"/>
  <c r="G29" i="5" s="1"/>
  <c r="H29" i="5"/>
  <c r="I29" i="5"/>
  <c r="K29" i="5"/>
  <c r="L29" i="5"/>
  <c r="N29" i="5"/>
  <c r="O29" i="5"/>
  <c r="Q29" i="5"/>
  <c r="R29" i="5"/>
  <c r="S29" i="5" s="1"/>
  <c r="T29" i="5"/>
  <c r="U29" i="5"/>
  <c r="V29" i="5" s="1"/>
  <c r="W29" i="5"/>
  <c r="X29" i="5"/>
  <c r="Z29" i="5"/>
  <c r="AA29" i="5"/>
  <c r="AC29" i="5"/>
  <c r="AD29" i="5"/>
  <c r="AF29" i="5"/>
  <c r="AG29" i="5"/>
  <c r="E13" i="5"/>
  <c r="F13" i="5"/>
  <c r="H13" i="5"/>
  <c r="I13" i="5"/>
  <c r="K13" i="5"/>
  <c r="L13" i="5"/>
  <c r="N13" i="5"/>
  <c r="O13" i="5"/>
  <c r="Q13" i="5"/>
  <c r="R13" i="5"/>
  <c r="T13" i="5"/>
  <c r="U13" i="5"/>
  <c r="W13" i="5"/>
  <c r="X13" i="5"/>
  <c r="Z13" i="5"/>
  <c r="AA13" i="5"/>
  <c r="AC13" i="5"/>
  <c r="AD13" i="5"/>
  <c r="AF13" i="5"/>
  <c r="AG13" i="5"/>
  <c r="E6" i="5"/>
  <c r="F6" i="5"/>
  <c r="H6" i="5"/>
  <c r="I6" i="5"/>
  <c r="K6" i="5"/>
  <c r="L6" i="5"/>
  <c r="N6" i="5"/>
  <c r="O6" i="5"/>
  <c r="P6" i="5" s="1"/>
  <c r="Q6" i="5"/>
  <c r="R6" i="5"/>
  <c r="T6" i="5"/>
  <c r="U6" i="5"/>
  <c r="W6" i="5"/>
  <c r="X6" i="5"/>
  <c r="Z6" i="5"/>
  <c r="AA6" i="5"/>
  <c r="AC6" i="5"/>
  <c r="AD6" i="5"/>
  <c r="AF6" i="5"/>
  <c r="AG6" i="5"/>
  <c r="E42" i="5"/>
  <c r="F42" i="5"/>
  <c r="H42" i="5"/>
  <c r="I42" i="5"/>
  <c r="K42" i="5"/>
  <c r="L42" i="5"/>
  <c r="N42" i="5"/>
  <c r="O42" i="5"/>
  <c r="P42" i="5" s="1"/>
  <c r="Q42" i="5"/>
  <c r="R42" i="5"/>
  <c r="S42" i="5" s="1"/>
  <c r="T42" i="5"/>
  <c r="U42" i="5"/>
  <c r="V42" i="5" s="1"/>
  <c r="W42" i="5"/>
  <c r="X42" i="5"/>
  <c r="Y42" i="5" s="1"/>
  <c r="Z42" i="5"/>
  <c r="AA42" i="5"/>
  <c r="AC42" i="5"/>
  <c r="AD42" i="5"/>
  <c r="AF42" i="5"/>
  <c r="AG42" i="5"/>
  <c r="AH42" i="5" s="1"/>
  <c r="E20" i="5"/>
  <c r="F20" i="5"/>
  <c r="H20" i="5"/>
  <c r="I20" i="5"/>
  <c r="K20" i="5"/>
  <c r="L20" i="5"/>
  <c r="N20" i="5"/>
  <c r="O20" i="5"/>
  <c r="Q20" i="5"/>
  <c r="R20" i="5"/>
  <c r="S20" i="5" s="1"/>
  <c r="T20" i="5"/>
  <c r="U20" i="5"/>
  <c r="W20" i="5"/>
  <c r="X20" i="5"/>
  <c r="Y20" i="5" s="1"/>
  <c r="Z20" i="5"/>
  <c r="AA20" i="5"/>
  <c r="AB20" i="5" s="1"/>
  <c r="AC20" i="5"/>
  <c r="AD20" i="5"/>
  <c r="AE20" i="5" s="1"/>
  <c r="AF20" i="5"/>
  <c r="AG20" i="5"/>
  <c r="AH20" i="5" s="1"/>
  <c r="E60" i="5"/>
  <c r="F60" i="5"/>
  <c r="H60" i="5"/>
  <c r="I60" i="5"/>
  <c r="J60" i="5" s="1"/>
  <c r="K60" i="5"/>
  <c r="L60" i="5"/>
  <c r="M60" i="5" s="1"/>
  <c r="N60" i="5"/>
  <c r="O60" i="5"/>
  <c r="P60" i="5" s="1"/>
  <c r="Q60" i="5"/>
  <c r="R60" i="5"/>
  <c r="S60" i="5" s="1"/>
  <c r="T60" i="5"/>
  <c r="U60" i="5"/>
  <c r="V60" i="5" s="1"/>
  <c r="W60" i="5"/>
  <c r="X60" i="5"/>
  <c r="Y60" i="5" s="1"/>
  <c r="Z60" i="5"/>
  <c r="AA60" i="5"/>
  <c r="AB60" i="5" s="1"/>
  <c r="AC60" i="5"/>
  <c r="AD60" i="5"/>
  <c r="AE60" i="5" s="1"/>
  <c r="AF60" i="5"/>
  <c r="AG60" i="5"/>
  <c r="AH60" i="5" s="1"/>
  <c r="E11" i="5"/>
  <c r="F11" i="5"/>
  <c r="H11" i="5"/>
  <c r="I11" i="5"/>
  <c r="K11" i="5"/>
  <c r="L11" i="5"/>
  <c r="N11" i="5"/>
  <c r="O11" i="5"/>
  <c r="Q11" i="5"/>
  <c r="R11" i="5"/>
  <c r="T11" i="5"/>
  <c r="U11" i="5"/>
  <c r="V11" i="5" s="1"/>
  <c r="W11" i="5"/>
  <c r="X11" i="5"/>
  <c r="Y11" i="5" s="1"/>
  <c r="Z11" i="5"/>
  <c r="AA11" i="5"/>
  <c r="AC11" i="5"/>
  <c r="AD11" i="5"/>
  <c r="AF11" i="5"/>
  <c r="AG11" i="5"/>
  <c r="E46" i="5"/>
  <c r="F46" i="5"/>
  <c r="G46" i="5" s="1"/>
  <c r="H46" i="5"/>
  <c r="I46" i="5"/>
  <c r="K46" i="5"/>
  <c r="L46" i="5"/>
  <c r="N46" i="5"/>
  <c r="O46" i="5"/>
  <c r="P46" i="5" s="1"/>
  <c r="Q46" i="5"/>
  <c r="R46" i="5"/>
  <c r="S46" i="5" s="1"/>
  <c r="T46" i="5"/>
  <c r="U46" i="5"/>
  <c r="V46" i="5" s="1"/>
  <c r="W46" i="5"/>
  <c r="X46" i="5"/>
  <c r="Y46" i="5" s="1"/>
  <c r="Z46" i="5"/>
  <c r="AA46" i="5"/>
  <c r="AB46" i="5" s="1"/>
  <c r="AC46" i="5"/>
  <c r="AD46" i="5"/>
  <c r="AE46" i="5" s="1"/>
  <c r="AF46" i="5"/>
  <c r="AG46" i="5"/>
  <c r="AH46" i="5" s="1"/>
  <c r="E73" i="5"/>
  <c r="F73" i="5"/>
  <c r="G73" i="5" s="1"/>
  <c r="H73" i="5"/>
  <c r="I73" i="5"/>
  <c r="J73" i="5" s="1"/>
  <c r="K73" i="5"/>
  <c r="L73" i="5"/>
  <c r="M73" i="5" s="1"/>
  <c r="N73" i="5"/>
  <c r="O73" i="5"/>
  <c r="P73" i="5" s="1"/>
  <c r="Q73" i="5"/>
  <c r="R73" i="5"/>
  <c r="S73" i="5" s="1"/>
  <c r="T73" i="5"/>
  <c r="U73" i="5"/>
  <c r="V73" i="5" s="1"/>
  <c r="W73" i="5"/>
  <c r="X73" i="5"/>
  <c r="Y73" i="5" s="1"/>
  <c r="Z73" i="5"/>
  <c r="AA73" i="5"/>
  <c r="AC73" i="5"/>
  <c r="AD73" i="5"/>
  <c r="AE73" i="5" s="1"/>
  <c r="AF73" i="5"/>
  <c r="AG73" i="5"/>
  <c r="AH73" i="5" s="1"/>
  <c r="E14" i="5"/>
  <c r="F14" i="5"/>
  <c r="H14" i="5"/>
  <c r="I14" i="5"/>
  <c r="K14" i="5"/>
  <c r="L14" i="5"/>
  <c r="N14" i="5"/>
  <c r="O14" i="5"/>
  <c r="Q14" i="5"/>
  <c r="R14" i="5"/>
  <c r="S14" i="5" s="1"/>
  <c r="T14" i="5"/>
  <c r="U14" i="5"/>
  <c r="V14" i="5" s="1"/>
  <c r="W14" i="5"/>
  <c r="X14" i="5"/>
  <c r="Z14" i="5"/>
  <c r="AA14" i="5"/>
  <c r="AC14" i="5"/>
  <c r="AD14" i="5"/>
  <c r="AF14" i="5"/>
  <c r="AG14" i="5"/>
  <c r="E25" i="5"/>
  <c r="F25" i="5"/>
  <c r="H25" i="5"/>
  <c r="I25" i="5"/>
  <c r="K25" i="5"/>
  <c r="L25" i="5"/>
  <c r="M25" i="5" s="1"/>
  <c r="N25" i="5"/>
  <c r="O25" i="5"/>
  <c r="Q25" i="5"/>
  <c r="R25" i="5"/>
  <c r="S25" i="5" s="1"/>
  <c r="T25" i="5"/>
  <c r="U25" i="5"/>
  <c r="W25" i="5"/>
  <c r="X25" i="5"/>
  <c r="Y25" i="5" s="1"/>
  <c r="Z25" i="5"/>
  <c r="AA25" i="5"/>
  <c r="AC25" i="5"/>
  <c r="AD25" i="5"/>
  <c r="AE25" i="5" s="1"/>
  <c r="AF25" i="5"/>
  <c r="AG25" i="5"/>
  <c r="E26" i="5"/>
  <c r="F26" i="5"/>
  <c r="H26" i="5"/>
  <c r="I26" i="5"/>
  <c r="J26" i="5" s="1"/>
  <c r="K26" i="5"/>
  <c r="L26" i="5"/>
  <c r="N26" i="5"/>
  <c r="O26" i="5"/>
  <c r="Q26" i="5"/>
  <c r="R26" i="5"/>
  <c r="S26" i="5" s="1"/>
  <c r="T26" i="5"/>
  <c r="U26" i="5"/>
  <c r="W26" i="5"/>
  <c r="X26" i="5"/>
  <c r="Y26" i="5" s="1"/>
  <c r="Z26" i="5"/>
  <c r="AA26" i="5"/>
  <c r="AC26" i="5"/>
  <c r="AD26" i="5"/>
  <c r="AF26" i="5"/>
  <c r="AG26" i="5"/>
  <c r="E44" i="5"/>
  <c r="F44" i="5"/>
  <c r="H44" i="5"/>
  <c r="I44" i="5"/>
  <c r="K44" i="5"/>
  <c r="L44" i="5"/>
  <c r="M44" i="5" s="1"/>
  <c r="N44" i="5"/>
  <c r="O44" i="5"/>
  <c r="P44" i="5" s="1"/>
  <c r="Q44" i="5"/>
  <c r="R44" i="5"/>
  <c r="S44" i="5" s="1"/>
  <c r="T44" i="5"/>
  <c r="U44" i="5"/>
  <c r="V44" i="5" s="1"/>
  <c r="W44" i="5"/>
  <c r="X44" i="5"/>
  <c r="Y44" i="5" s="1"/>
  <c r="Z44" i="5"/>
  <c r="AA44" i="5"/>
  <c r="AC44" i="5"/>
  <c r="AD44" i="5"/>
  <c r="AF44" i="5"/>
  <c r="AG44" i="5"/>
  <c r="AH44" i="5" s="1"/>
  <c r="E47" i="5"/>
  <c r="F47" i="5"/>
  <c r="H47" i="5"/>
  <c r="I47" i="5"/>
  <c r="J47" i="5" s="1"/>
  <c r="K47" i="5"/>
  <c r="L47" i="5"/>
  <c r="M47" i="5" s="1"/>
  <c r="N47" i="5"/>
  <c r="O47" i="5"/>
  <c r="P47" i="5" s="1"/>
  <c r="Q47" i="5"/>
  <c r="R47" i="5"/>
  <c r="S47" i="5" s="1"/>
  <c r="T47" i="5"/>
  <c r="U47" i="5"/>
  <c r="V47" i="5" s="1"/>
  <c r="W47" i="5"/>
  <c r="X47" i="5"/>
  <c r="Z47" i="5"/>
  <c r="AA47" i="5"/>
  <c r="AC47" i="5"/>
  <c r="AD47" i="5"/>
  <c r="AE47" i="5" s="1"/>
  <c r="AF47" i="5"/>
  <c r="AG47" i="5"/>
  <c r="AH47" i="5" s="1"/>
  <c r="E31" i="5"/>
  <c r="F31" i="5"/>
  <c r="G31" i="5" s="1"/>
  <c r="H31" i="5"/>
  <c r="I31" i="5"/>
  <c r="K31" i="5"/>
  <c r="L31" i="5"/>
  <c r="M31" i="5" s="1"/>
  <c r="N31" i="5"/>
  <c r="O31" i="5"/>
  <c r="P31" i="5" s="1"/>
  <c r="Q31" i="5"/>
  <c r="R31" i="5"/>
  <c r="T31" i="5"/>
  <c r="U31" i="5"/>
  <c r="W31" i="5"/>
  <c r="X31" i="5"/>
  <c r="Y31" i="5" s="1"/>
  <c r="Z31" i="5"/>
  <c r="AA31" i="5"/>
  <c r="AB31" i="5" s="1"/>
  <c r="AC31" i="5"/>
  <c r="AD31" i="5"/>
  <c r="AE31" i="5" s="1"/>
  <c r="AF31" i="5"/>
  <c r="AG31" i="5"/>
  <c r="O73" i="23"/>
  <c r="P73" i="23"/>
  <c r="S73" i="23" s="1"/>
  <c r="O73" i="24"/>
  <c r="P73" i="24"/>
  <c r="S73" i="24" s="1"/>
  <c r="O16" i="23"/>
  <c r="P16" i="23"/>
  <c r="S16" i="23" s="1"/>
  <c r="O24" i="23"/>
  <c r="P24" i="23"/>
  <c r="S24" i="23" s="1"/>
  <c r="O21" i="23"/>
  <c r="P21" i="23"/>
  <c r="Q21" i="23" s="1"/>
  <c r="O45" i="23"/>
  <c r="P45" i="23"/>
  <c r="R45" i="23" s="1"/>
  <c r="O16" i="24"/>
  <c r="P16" i="24"/>
  <c r="S16" i="24" s="1"/>
  <c r="O23" i="24"/>
  <c r="P23" i="24"/>
  <c r="Q23" i="24" s="1"/>
  <c r="O36" i="24"/>
  <c r="P36" i="24"/>
  <c r="Q36" i="24" s="1"/>
  <c r="O34" i="24"/>
  <c r="P34" i="24"/>
  <c r="Q34" i="24" s="1"/>
  <c r="Y47" i="5" l="1"/>
  <c r="Y14" i="5"/>
  <c r="Y6" i="5"/>
  <c r="AH31" i="5"/>
  <c r="AH6" i="5"/>
  <c r="AH21" i="5"/>
  <c r="AH48" i="5"/>
  <c r="AH23" i="5"/>
  <c r="AH9" i="5"/>
  <c r="Y23" i="5"/>
  <c r="Y9" i="5"/>
  <c r="AB47" i="5"/>
  <c r="AB11" i="5"/>
  <c r="AB6" i="5"/>
  <c r="AB13" i="5"/>
  <c r="AB21" i="5"/>
  <c r="AB9" i="5"/>
  <c r="AE6" i="5"/>
  <c r="AE43" i="5"/>
  <c r="AE13" i="5"/>
  <c r="AE29" i="5"/>
  <c r="V26" i="5"/>
  <c r="V25" i="5"/>
  <c r="V20" i="5"/>
  <c r="V6" i="5"/>
  <c r="V39" i="5"/>
  <c r="S6" i="5"/>
  <c r="S13" i="5"/>
  <c r="S31" i="5"/>
  <c r="S11" i="5"/>
  <c r="P26" i="5"/>
  <c r="P25" i="5"/>
  <c r="P11" i="5"/>
  <c r="P20" i="5"/>
  <c r="P13" i="5"/>
  <c r="J13" i="5"/>
  <c r="J29" i="5"/>
  <c r="M26" i="5"/>
  <c r="M14" i="5"/>
  <c r="M46" i="5"/>
  <c r="M11" i="5"/>
  <c r="M20" i="5"/>
  <c r="M42" i="5"/>
  <c r="M6" i="5"/>
  <c r="M21" i="5"/>
  <c r="M48" i="5"/>
  <c r="M30" i="5"/>
  <c r="M38" i="5"/>
  <c r="M9" i="5"/>
  <c r="J32" i="5"/>
  <c r="J31" i="5"/>
  <c r="J11" i="5"/>
  <c r="J20" i="5"/>
  <c r="J53" i="5"/>
  <c r="J44" i="5"/>
  <c r="J14" i="5"/>
  <c r="J25" i="5"/>
  <c r="G26" i="5"/>
  <c r="G14" i="5"/>
  <c r="G44" i="5"/>
  <c r="G25" i="5"/>
  <c r="G47" i="5"/>
  <c r="G9" i="5"/>
  <c r="AH26" i="5"/>
  <c r="AH25" i="5"/>
  <c r="AH14" i="5"/>
  <c r="AH11" i="5"/>
  <c r="AH13" i="5"/>
  <c r="AH29" i="5"/>
  <c r="AH32" i="5"/>
  <c r="AH30" i="5"/>
  <c r="AH38" i="5"/>
  <c r="AH39" i="5"/>
  <c r="AH10" i="5"/>
  <c r="T26" i="20"/>
  <c r="P14" i="5"/>
  <c r="Q73" i="24"/>
  <c r="Y13" i="5"/>
  <c r="Y29" i="5"/>
  <c r="Y39" i="5"/>
  <c r="Y10" i="5"/>
  <c r="T53" i="20"/>
  <c r="T126" i="20"/>
  <c r="T62" i="20"/>
  <c r="R16" i="24"/>
  <c r="AI128" i="3"/>
  <c r="T39" i="20"/>
  <c r="AJ128" i="3"/>
  <c r="AK128" i="3" s="1"/>
  <c r="T129" i="20"/>
  <c r="AI51" i="5"/>
  <c r="AJ51" i="5"/>
  <c r="AK51" i="5" s="1"/>
  <c r="R73" i="24"/>
  <c r="AE44" i="5"/>
  <c r="AE26" i="5"/>
  <c r="AE14" i="5"/>
  <c r="AE11" i="5"/>
  <c r="AE42" i="5"/>
  <c r="AE30" i="5"/>
  <c r="AE38" i="5"/>
  <c r="AE23" i="5"/>
  <c r="AE39" i="5"/>
  <c r="AE9" i="5"/>
  <c r="AE10" i="5"/>
  <c r="T53" i="23"/>
  <c r="R34" i="24"/>
  <c r="S34" i="24"/>
  <c r="G39" i="5"/>
  <c r="T41" i="24"/>
  <c r="T28" i="22"/>
  <c r="T109" i="20"/>
  <c r="R103" i="20"/>
  <c r="J46" i="5"/>
  <c r="J30" i="5"/>
  <c r="P38" i="5"/>
  <c r="R24" i="23"/>
  <c r="R16" i="23"/>
  <c r="R73" i="23"/>
  <c r="Q24" i="23"/>
  <c r="Q16" i="23"/>
  <c r="Q73" i="23"/>
  <c r="S10" i="5"/>
  <c r="G10" i="5"/>
  <c r="S23" i="24"/>
  <c r="G60" i="5"/>
  <c r="AJ60" i="5" s="1"/>
  <c r="G48" i="5"/>
  <c r="S30" i="5"/>
  <c r="S43" i="5"/>
  <c r="G43" i="5"/>
  <c r="V23" i="5"/>
  <c r="J23" i="5"/>
  <c r="V31" i="5"/>
  <c r="AB14" i="5"/>
  <c r="J48" i="5"/>
  <c r="S38" i="5"/>
  <c r="G20" i="5"/>
  <c r="M53" i="5"/>
  <c r="G21" i="5"/>
  <c r="V48" i="5"/>
  <c r="AB38" i="5"/>
  <c r="M23" i="5"/>
  <c r="J43" i="5"/>
  <c r="AB39" i="5"/>
  <c r="M29" i="5"/>
  <c r="M32" i="5"/>
  <c r="AB30" i="5"/>
  <c r="P9" i="5"/>
  <c r="J10" i="5"/>
  <c r="R136" i="20"/>
  <c r="Q136" i="20"/>
  <c r="R128" i="20"/>
  <c r="Q103" i="20"/>
  <c r="Q128" i="20"/>
  <c r="J6" i="5"/>
  <c r="AB29" i="5"/>
  <c r="P29" i="5"/>
  <c r="V53" i="5"/>
  <c r="M39" i="5"/>
  <c r="G13" i="5"/>
  <c r="G71" i="5"/>
  <c r="S23" i="5"/>
  <c r="J9" i="5"/>
  <c r="V13" i="5"/>
  <c r="P32" i="5"/>
  <c r="G32" i="5"/>
  <c r="V43" i="5"/>
  <c r="P39" i="5"/>
  <c r="S9" i="5"/>
  <c r="V10" i="5"/>
  <c r="AB23" i="5"/>
  <c r="AB44" i="5"/>
  <c r="G11" i="5"/>
  <c r="M13" i="5"/>
  <c r="J21" i="5"/>
  <c r="AB48" i="5"/>
  <c r="J71" i="5"/>
  <c r="G38" i="5"/>
  <c r="G23" i="5"/>
  <c r="V9" i="5"/>
  <c r="G42" i="5"/>
  <c r="AB26" i="5"/>
  <c r="AB25" i="5"/>
  <c r="AB73" i="5"/>
  <c r="AI73" i="5" s="1"/>
  <c r="AB42" i="5"/>
  <c r="M71" i="5"/>
  <c r="J38" i="5"/>
  <c r="P23" i="5"/>
  <c r="AB10" i="5"/>
  <c r="J39" i="5"/>
  <c r="M10" i="5"/>
  <c r="J42" i="5"/>
  <c r="G6" i="5"/>
  <c r="Q45" i="23"/>
  <c r="S21" i="23"/>
  <c r="S45" i="23"/>
  <c r="R21" i="23"/>
  <c r="S36" i="24"/>
  <c r="R23" i="24"/>
  <c r="Q16" i="24"/>
  <c r="R36" i="24"/>
  <c r="E6" i="8"/>
  <c r="F6" i="8"/>
  <c r="H6" i="8"/>
  <c r="I6" i="8"/>
  <c r="K6" i="8"/>
  <c r="L6" i="8"/>
  <c r="N6" i="8"/>
  <c r="O6" i="8"/>
  <c r="Q6" i="8"/>
  <c r="R6" i="8"/>
  <c r="T6" i="8"/>
  <c r="U6" i="8"/>
  <c r="W6" i="8"/>
  <c r="X6" i="8"/>
  <c r="Z6" i="8"/>
  <c r="AA6" i="8"/>
  <c r="AC6" i="8"/>
  <c r="AD6" i="8"/>
  <c r="AF6" i="8"/>
  <c r="AG6" i="8"/>
  <c r="O96" i="20"/>
  <c r="P96" i="20"/>
  <c r="R96" i="20" s="1"/>
  <c r="U128" i="22" l="1"/>
  <c r="U121" i="22"/>
  <c r="U134" i="22"/>
  <c r="U127" i="22"/>
  <c r="U133" i="22"/>
  <c r="U101" i="22"/>
  <c r="U122" i="22"/>
  <c r="U104" i="22"/>
  <c r="U135" i="22"/>
  <c r="U110" i="22"/>
  <c r="AI47" i="5"/>
  <c r="U112" i="22"/>
  <c r="U75" i="22"/>
  <c r="U111" i="22"/>
  <c r="U103" i="22"/>
  <c r="U79" i="22"/>
  <c r="U102" i="22"/>
  <c r="U80" i="22"/>
  <c r="U73" i="22"/>
  <c r="U120" i="22"/>
  <c r="U137" i="22"/>
  <c r="U76" i="22"/>
  <c r="U126" i="22"/>
  <c r="U12" i="22"/>
  <c r="U34" i="22"/>
  <c r="U136" i="22"/>
  <c r="U24" i="22"/>
  <c r="U88" i="22"/>
  <c r="U8" i="22"/>
  <c r="U113" i="22"/>
  <c r="U30" i="22"/>
  <c r="U131" i="22"/>
  <c r="U23" i="22"/>
  <c r="U114" i="22"/>
  <c r="U67" i="22"/>
  <c r="U119" i="22"/>
  <c r="U47" i="22"/>
  <c r="U27" i="22"/>
  <c r="U107" i="22"/>
  <c r="U89" i="22"/>
  <c r="U105" i="22"/>
  <c r="U33" i="22"/>
  <c r="U98" i="22"/>
  <c r="U46" i="22"/>
  <c r="U69" i="22"/>
  <c r="U11" i="22"/>
  <c r="U123" i="22"/>
  <c r="U39" i="22"/>
  <c r="U70" i="22"/>
  <c r="U64" i="22"/>
  <c r="U59" i="22"/>
  <c r="U63" i="22"/>
  <c r="U117" i="22"/>
  <c r="U74" i="22"/>
  <c r="U53" i="22"/>
  <c r="U84" i="22"/>
  <c r="U99" i="22"/>
  <c r="U32" i="22"/>
  <c r="U65" i="22"/>
  <c r="U41" i="22"/>
  <c r="U130" i="22"/>
  <c r="U96" i="22"/>
  <c r="U35" i="22"/>
  <c r="U25" i="22"/>
  <c r="U72" i="22"/>
  <c r="U36" i="22"/>
  <c r="U50" i="22"/>
  <c r="U54" i="22"/>
  <c r="U62" i="22"/>
  <c r="U61" i="22"/>
  <c r="U66" i="22"/>
  <c r="U17" i="22"/>
  <c r="U132" i="22"/>
  <c r="U52" i="22"/>
  <c r="U118" i="22"/>
  <c r="U38" i="22"/>
  <c r="U31" i="22"/>
  <c r="U14" i="22"/>
  <c r="U116" i="22"/>
  <c r="U85" i="22"/>
  <c r="U10" i="22"/>
  <c r="U83" i="22"/>
  <c r="U45" i="22"/>
  <c r="U125" i="22"/>
  <c r="U82" i="22"/>
  <c r="U87" i="22"/>
  <c r="U109" i="22"/>
  <c r="U13" i="22"/>
  <c r="U7" i="22"/>
  <c r="U37" i="22"/>
  <c r="U19" i="22"/>
  <c r="U124" i="22"/>
  <c r="U100" i="22"/>
  <c r="U92" i="22"/>
  <c r="U97" i="22"/>
  <c r="U55" i="22"/>
  <c r="U108" i="22"/>
  <c r="U129" i="22"/>
  <c r="U106" i="22"/>
  <c r="U16" i="22"/>
  <c r="U81" i="22"/>
  <c r="U57" i="22"/>
  <c r="U90" i="22"/>
  <c r="U20" i="22"/>
  <c r="U94" i="22"/>
  <c r="U43" i="22"/>
  <c r="U26" i="22"/>
  <c r="U40" i="22"/>
  <c r="U115" i="22"/>
  <c r="U60" i="22"/>
  <c r="U86" i="22"/>
  <c r="U15" i="22"/>
  <c r="U21" i="22"/>
  <c r="U29" i="22"/>
  <c r="U58" i="22"/>
  <c r="U48" i="22"/>
  <c r="U42" i="22"/>
  <c r="U44" i="22"/>
  <c r="U56" i="22"/>
  <c r="U6" i="22"/>
  <c r="U91" i="22"/>
  <c r="U95" i="22"/>
  <c r="U71" i="22"/>
  <c r="U93" i="22"/>
  <c r="U22" i="22"/>
  <c r="U51" i="22"/>
  <c r="U78" i="22"/>
  <c r="U77" i="22"/>
  <c r="U18" i="22"/>
  <c r="U68" i="22"/>
  <c r="U49" i="22"/>
  <c r="U9" i="22"/>
  <c r="AI46" i="5"/>
  <c r="AJ31" i="5"/>
  <c r="AK31" i="5" s="1"/>
  <c r="AI20" i="5"/>
  <c r="AI25" i="5"/>
  <c r="AJ47" i="5"/>
  <c r="AM47" i="5" s="1"/>
  <c r="T73" i="24"/>
  <c r="AH6" i="8"/>
  <c r="T24" i="23"/>
  <c r="Y6" i="8"/>
  <c r="T73" i="23"/>
  <c r="AI60" i="5"/>
  <c r="T34" i="24"/>
  <c r="T128" i="20"/>
  <c r="T16" i="23"/>
  <c r="T16" i="24"/>
  <c r="T23" i="24"/>
  <c r="AM128" i="3"/>
  <c r="AL128" i="3"/>
  <c r="AE6" i="8"/>
  <c r="AM51" i="5"/>
  <c r="AL51" i="5"/>
  <c r="AI14" i="5"/>
  <c r="AI11" i="5"/>
  <c r="AI44" i="5"/>
  <c r="AJ26" i="5"/>
  <c r="AK26" i="5" s="1"/>
  <c r="T45" i="23"/>
  <c r="AJ46" i="5"/>
  <c r="AM46" i="5" s="1"/>
  <c r="AI31" i="5"/>
  <c r="AJ14" i="5"/>
  <c r="AL14" i="5" s="1"/>
  <c r="T103" i="20"/>
  <c r="T136" i="20"/>
  <c r="AI30" i="5"/>
  <c r="AI43" i="5"/>
  <c r="T21" i="23"/>
  <c r="T36" i="24"/>
  <c r="AJ30" i="5"/>
  <c r="AK30" i="5" s="1"/>
  <c r="AI53" i="5"/>
  <c r="AJ20" i="5"/>
  <c r="AM20" i="5" s="1"/>
  <c r="AJ9" i="5"/>
  <c r="AM9" i="5" s="1"/>
  <c r="AJ32" i="5"/>
  <c r="AK32" i="5" s="1"/>
  <c r="AI21" i="5"/>
  <c r="AI26" i="5"/>
  <c r="AJ43" i="5"/>
  <c r="AK43" i="5" s="1"/>
  <c r="AJ48" i="5"/>
  <c r="AL48" i="5" s="1"/>
  <c r="AJ73" i="5"/>
  <c r="AK73" i="5" s="1"/>
  <c r="AI10" i="5"/>
  <c r="AJ44" i="5"/>
  <c r="AL44" i="5" s="1"/>
  <c r="AI48" i="5"/>
  <c r="AI32" i="5"/>
  <c r="AJ29" i="5"/>
  <c r="AL29" i="5" s="1"/>
  <c r="AI29" i="5"/>
  <c r="AJ21" i="5"/>
  <c r="AM21" i="5" s="1"/>
  <c r="AI23" i="5"/>
  <c r="AJ25" i="5"/>
  <c r="AK25" i="5" s="1"/>
  <c r="AJ38" i="5"/>
  <c r="AM38" i="5" s="1"/>
  <c r="AJ23" i="5"/>
  <c r="AL23" i="5" s="1"/>
  <c r="AJ53" i="5"/>
  <c r="AL53" i="5" s="1"/>
  <c r="AI71" i="5"/>
  <c r="AJ13" i="5"/>
  <c r="AK13" i="5" s="1"/>
  <c r="AI38" i="5"/>
  <c r="AI13" i="5"/>
  <c r="AJ71" i="5"/>
  <c r="AI9" i="5"/>
  <c r="AJ11" i="5"/>
  <c r="AK11" i="5" s="1"/>
  <c r="AJ10" i="5"/>
  <c r="AL10" i="5" s="1"/>
  <c r="AL60" i="5"/>
  <c r="AM60" i="5"/>
  <c r="AK60" i="5"/>
  <c r="AI39" i="5"/>
  <c r="AJ39" i="5"/>
  <c r="AI6" i="5"/>
  <c r="AJ6" i="5"/>
  <c r="AI42" i="5"/>
  <c r="AJ42" i="5"/>
  <c r="M6" i="8"/>
  <c r="AB6" i="8"/>
  <c r="J6" i="8"/>
  <c r="S96" i="20"/>
  <c r="Q96" i="20"/>
  <c r="S6" i="8"/>
  <c r="V6" i="8"/>
  <c r="P6" i="8"/>
  <c r="G6" i="8"/>
  <c r="O29" i="23"/>
  <c r="P29" i="23"/>
  <c r="S29" i="23" s="1"/>
  <c r="AM31" i="5" l="1"/>
  <c r="AL31" i="5"/>
  <c r="AK47" i="5"/>
  <c r="AL47" i="5"/>
  <c r="AM26" i="5"/>
  <c r="AN128" i="3"/>
  <c r="AN51" i="5"/>
  <c r="F88" i="18" s="1"/>
  <c r="AL26" i="5"/>
  <c r="AK14" i="5"/>
  <c r="AL46" i="5"/>
  <c r="AK46" i="5"/>
  <c r="AM14" i="5"/>
  <c r="AM30" i="5"/>
  <c r="AL30" i="5"/>
  <c r="AL43" i="5"/>
  <c r="AL20" i="5"/>
  <c r="AK20" i="5"/>
  <c r="AK21" i="5"/>
  <c r="AM73" i="5"/>
  <c r="AM32" i="5"/>
  <c r="AK48" i="5"/>
  <c r="AL9" i="5"/>
  <c r="AM43" i="5"/>
  <c r="AK9" i="5"/>
  <c r="AL32" i="5"/>
  <c r="AM48" i="5"/>
  <c r="AM25" i="5"/>
  <c r="AM13" i="5"/>
  <c r="AL38" i="5"/>
  <c r="AL73" i="5"/>
  <c r="AM29" i="5"/>
  <c r="AL21" i="5"/>
  <c r="AK53" i="5"/>
  <c r="AK29" i="5"/>
  <c r="AK23" i="5"/>
  <c r="AM44" i="5"/>
  <c r="AK44" i="5"/>
  <c r="AM11" i="5"/>
  <c r="AM23" i="5"/>
  <c r="AM53" i="5"/>
  <c r="AL11" i="5"/>
  <c r="AK38" i="5"/>
  <c r="AL25" i="5"/>
  <c r="AM10" i="5"/>
  <c r="T96" i="20"/>
  <c r="F198" i="18"/>
  <c r="AN60" i="5"/>
  <c r="F133" i="18" s="1"/>
  <c r="AL13" i="5"/>
  <c r="AK10" i="5"/>
  <c r="AL71" i="5"/>
  <c r="AK71" i="5"/>
  <c r="AM71" i="5"/>
  <c r="AL42" i="5"/>
  <c r="AK42" i="5"/>
  <c r="AM42" i="5"/>
  <c r="AK39" i="5"/>
  <c r="AL39" i="5"/>
  <c r="AM39" i="5"/>
  <c r="AM6" i="5"/>
  <c r="AL6" i="5"/>
  <c r="AK6" i="5"/>
  <c r="R29" i="23"/>
  <c r="Q29" i="23"/>
  <c r="AI6" i="8"/>
  <c r="AJ6" i="8"/>
  <c r="AM6" i="8" s="1"/>
  <c r="O36" i="20"/>
  <c r="P36" i="20"/>
  <c r="S36" i="20" s="1"/>
  <c r="O19" i="20"/>
  <c r="P19" i="20"/>
  <c r="Q19" i="20" s="1"/>
  <c r="O35" i="20"/>
  <c r="P35" i="20"/>
  <c r="Q35" i="20" s="1"/>
  <c r="O57" i="20"/>
  <c r="P57" i="20"/>
  <c r="Q57" i="20" s="1"/>
  <c r="O65" i="20"/>
  <c r="P65" i="20"/>
  <c r="S65" i="20" s="1"/>
  <c r="O18" i="20"/>
  <c r="P18" i="20"/>
  <c r="Q18" i="20" s="1"/>
  <c r="O37" i="20"/>
  <c r="P37" i="20"/>
  <c r="Q37" i="20" s="1"/>
  <c r="O11" i="19"/>
  <c r="P11" i="19"/>
  <c r="S11" i="19" s="1"/>
  <c r="O30" i="24"/>
  <c r="P30" i="24"/>
  <c r="Q30" i="24" s="1"/>
  <c r="O33" i="24"/>
  <c r="P33" i="24"/>
  <c r="Q33" i="24" s="1"/>
  <c r="O63" i="20"/>
  <c r="P63" i="20"/>
  <c r="S63" i="20" s="1"/>
  <c r="O118" i="20"/>
  <c r="P118" i="20"/>
  <c r="Q118" i="20" s="1"/>
  <c r="O32" i="20"/>
  <c r="P32" i="20"/>
  <c r="S32" i="20" s="1"/>
  <c r="P135" i="20"/>
  <c r="Q135" i="20" s="1"/>
  <c r="O135" i="20"/>
  <c r="O27" i="24"/>
  <c r="P27" i="24"/>
  <c r="S27" i="24" s="1"/>
  <c r="O54" i="24"/>
  <c r="P54" i="24"/>
  <c r="S54" i="24" s="1"/>
  <c r="O28" i="23"/>
  <c r="P28" i="23"/>
  <c r="S28" i="23" s="1"/>
  <c r="O55" i="23"/>
  <c r="P55" i="23"/>
  <c r="Q55" i="23" s="1"/>
  <c r="AO132" i="3" l="1"/>
  <c r="AO133" i="3"/>
  <c r="AO126" i="3"/>
  <c r="AO123" i="3"/>
  <c r="AO104" i="3"/>
  <c r="AO122" i="3"/>
  <c r="AO111" i="3"/>
  <c r="AO136" i="3"/>
  <c r="AO113" i="3"/>
  <c r="AO121" i="3"/>
  <c r="AO109" i="3"/>
  <c r="AO81" i="3"/>
  <c r="AO102" i="3"/>
  <c r="AO100" i="3"/>
  <c r="AO124" i="3"/>
  <c r="AO85" i="3"/>
  <c r="AO73" i="3"/>
  <c r="AO125" i="3"/>
  <c r="AO79" i="3"/>
  <c r="AO118" i="3"/>
  <c r="AO76" i="3"/>
  <c r="AO46" i="3"/>
  <c r="AO98" i="3"/>
  <c r="AO116" i="3"/>
  <c r="AO108" i="3"/>
  <c r="AO114" i="3"/>
  <c r="AO112" i="3"/>
  <c r="AO70" i="3"/>
  <c r="AO55" i="3"/>
  <c r="AO107" i="3"/>
  <c r="AN31" i="5"/>
  <c r="F199" i="18" s="1"/>
  <c r="I203" i="18" s="1"/>
  <c r="AO41" i="3"/>
  <c r="AO94" i="3"/>
  <c r="AO129" i="3"/>
  <c r="AO96" i="3"/>
  <c r="AO78" i="3"/>
  <c r="AO97" i="3"/>
  <c r="AO83" i="3"/>
  <c r="AO26" i="3"/>
  <c r="AO75" i="3"/>
  <c r="AO57" i="3"/>
  <c r="AO67" i="3"/>
  <c r="AN47" i="5"/>
  <c r="F75" i="18" s="1"/>
  <c r="AO95" i="3"/>
  <c r="AO33" i="3"/>
  <c r="AO60" i="3"/>
  <c r="AO115" i="3"/>
  <c r="AO77" i="3"/>
  <c r="AO69" i="3"/>
  <c r="AN73" i="5"/>
  <c r="F95" i="18" s="1"/>
  <c r="AO58" i="3"/>
  <c r="E206" i="18"/>
  <c r="H229" i="18" s="1"/>
  <c r="AO66" i="3"/>
  <c r="AO120" i="3"/>
  <c r="AO131" i="3"/>
  <c r="AO93" i="3"/>
  <c r="AO82" i="3"/>
  <c r="AO6" i="3"/>
  <c r="AO103" i="3"/>
  <c r="AN21" i="5"/>
  <c r="F85" i="18" s="1"/>
  <c r="AN26" i="5"/>
  <c r="AO45" i="3"/>
  <c r="AO14" i="3"/>
  <c r="AO52" i="3"/>
  <c r="AO29" i="3"/>
  <c r="AO64" i="3"/>
  <c r="AO31" i="3"/>
  <c r="AO86" i="3"/>
  <c r="AO47" i="3"/>
  <c r="AO19" i="3"/>
  <c r="AO90" i="3"/>
  <c r="AO65" i="3"/>
  <c r="AO39" i="3"/>
  <c r="AO127" i="3"/>
  <c r="AO105" i="3"/>
  <c r="AO11" i="3"/>
  <c r="AO134" i="3"/>
  <c r="AO32" i="3"/>
  <c r="AO9" i="3"/>
  <c r="AO7" i="3"/>
  <c r="AO63" i="3"/>
  <c r="AO72" i="3"/>
  <c r="AO53" i="3"/>
  <c r="AO48" i="3"/>
  <c r="AO23" i="3"/>
  <c r="AO59" i="3"/>
  <c r="AO92" i="3"/>
  <c r="AO50" i="3"/>
  <c r="AO74" i="3"/>
  <c r="AO110" i="3"/>
  <c r="AO15" i="3"/>
  <c r="AO135" i="3"/>
  <c r="AO22" i="3"/>
  <c r="AO8" i="3"/>
  <c r="AO80" i="3"/>
  <c r="AO117" i="3"/>
  <c r="AO35" i="3"/>
  <c r="AO51" i="3"/>
  <c r="AO49" i="3"/>
  <c r="AO34" i="3"/>
  <c r="AO62" i="3"/>
  <c r="AO38" i="3"/>
  <c r="AO40" i="3"/>
  <c r="AO91" i="3"/>
  <c r="AO61" i="3"/>
  <c r="AO13" i="3"/>
  <c r="AO37" i="3"/>
  <c r="AO16" i="3"/>
  <c r="AO20" i="3"/>
  <c r="AO17" i="3"/>
  <c r="AO99" i="3"/>
  <c r="AO68" i="3"/>
  <c r="AO18" i="3"/>
  <c r="AO30" i="3"/>
  <c r="AO12" i="3"/>
  <c r="AO84" i="3"/>
  <c r="AO28" i="3"/>
  <c r="AO56" i="3"/>
  <c r="AO71" i="3"/>
  <c r="AO119" i="3"/>
  <c r="AO42" i="3"/>
  <c r="AO10" i="3"/>
  <c r="AO54" i="3"/>
  <c r="AO89" i="3"/>
  <c r="AO25" i="3"/>
  <c r="AO24" i="3"/>
  <c r="AO21" i="3"/>
  <c r="AO87" i="3"/>
  <c r="AO88" i="3"/>
  <c r="AO36" i="3"/>
  <c r="AO101" i="3"/>
  <c r="AO43" i="3"/>
  <c r="AO106" i="3"/>
  <c r="AO130" i="3"/>
  <c r="AO27" i="3"/>
  <c r="AO44" i="3"/>
  <c r="AN46" i="5"/>
  <c r="F25" i="18" s="1"/>
  <c r="AN14" i="5"/>
  <c r="AN30" i="5"/>
  <c r="F86" i="18" s="1"/>
  <c r="AN43" i="5"/>
  <c r="F189" i="18" s="1"/>
  <c r="AN20" i="5"/>
  <c r="F123" i="18" s="1"/>
  <c r="AN48" i="5"/>
  <c r="F188" i="18" s="1"/>
  <c r="AN9" i="5"/>
  <c r="F186" i="18" s="1"/>
  <c r="AN25" i="5"/>
  <c r="F205" i="18" s="1"/>
  <c r="AN13" i="5"/>
  <c r="F28" i="18" s="1"/>
  <c r="AN32" i="5"/>
  <c r="F22" i="18" s="1"/>
  <c r="AN38" i="5"/>
  <c r="F84" i="18" s="1"/>
  <c r="AN29" i="5"/>
  <c r="F27" i="18" s="1"/>
  <c r="AN44" i="5"/>
  <c r="AN53" i="5"/>
  <c r="F24" i="18" s="1"/>
  <c r="AN11" i="5"/>
  <c r="F185" i="18" s="1"/>
  <c r="AN23" i="5"/>
  <c r="F20" i="18" s="1"/>
  <c r="AN10" i="5"/>
  <c r="F140" i="18" s="1"/>
  <c r="AN39" i="5"/>
  <c r="F125" i="18" s="1"/>
  <c r="AN42" i="5"/>
  <c r="F87" i="18" s="1"/>
  <c r="AN6" i="5"/>
  <c r="AN71" i="5"/>
  <c r="F128" i="18" s="1"/>
  <c r="AK6" i="8"/>
  <c r="T29" i="23"/>
  <c r="AL6" i="8"/>
  <c r="Q11" i="19"/>
  <c r="S30" i="24"/>
  <c r="R54" i="24"/>
  <c r="Q54" i="24"/>
  <c r="R11" i="19"/>
  <c r="S18" i="20"/>
  <c r="S57" i="20"/>
  <c r="R57" i="20"/>
  <c r="R65" i="20"/>
  <c r="S19" i="20"/>
  <c r="R36" i="20"/>
  <c r="S37" i="20"/>
  <c r="R18" i="20"/>
  <c r="Q65" i="20"/>
  <c r="S35" i="20"/>
  <c r="R19" i="20"/>
  <c r="Q36" i="20"/>
  <c r="R37" i="20"/>
  <c r="R35" i="20"/>
  <c r="R55" i="23"/>
  <c r="R28" i="23"/>
  <c r="S33" i="24"/>
  <c r="R30" i="24"/>
  <c r="R33" i="24"/>
  <c r="R27" i="24"/>
  <c r="Q27" i="24"/>
  <c r="R63" i="20"/>
  <c r="Q63" i="20"/>
  <c r="S118" i="20"/>
  <c r="R118" i="20"/>
  <c r="R32" i="20"/>
  <c r="Q32" i="20"/>
  <c r="R135" i="20"/>
  <c r="S135" i="20"/>
  <c r="Q28" i="23"/>
  <c r="S55" i="23"/>
  <c r="F15" i="5"/>
  <c r="L15" i="5"/>
  <c r="O14" i="19"/>
  <c r="P14" i="19"/>
  <c r="S14" i="19" s="1"/>
  <c r="O17" i="21"/>
  <c r="P17" i="21"/>
  <c r="S17" i="21" s="1"/>
  <c r="O19" i="19"/>
  <c r="P19" i="19"/>
  <c r="S19" i="19" s="1"/>
  <c r="O19" i="21"/>
  <c r="P19" i="21"/>
  <c r="S19" i="21" s="1"/>
  <c r="P15" i="19"/>
  <c r="Q15" i="19" s="1"/>
  <c r="O15" i="19"/>
  <c r="P71" i="20"/>
  <c r="Q71" i="20" s="1"/>
  <c r="O71" i="20"/>
  <c r="P25" i="20"/>
  <c r="Q25" i="20" s="1"/>
  <c r="O25" i="20"/>
  <c r="P10" i="20"/>
  <c r="Q10" i="20" s="1"/>
  <c r="O10" i="20"/>
  <c r="P122" i="20"/>
  <c r="Q122" i="20" s="1"/>
  <c r="O122" i="20"/>
  <c r="P23" i="20"/>
  <c r="Q23" i="20" s="1"/>
  <c r="O23" i="20"/>
  <c r="P9" i="20"/>
  <c r="Q9" i="20" s="1"/>
  <c r="O9" i="20"/>
  <c r="O46" i="20"/>
  <c r="P46" i="20"/>
  <c r="S46" i="20" s="1"/>
  <c r="I84" i="18" l="1"/>
  <c r="F187" i="18"/>
  <c r="I177" i="18" s="1"/>
  <c r="F220" i="18"/>
  <c r="F209" i="18"/>
  <c r="T35" i="20"/>
  <c r="F211" i="18"/>
  <c r="T30" i="24"/>
  <c r="T54" i="24"/>
  <c r="AN6" i="8"/>
  <c r="AO24" i="8" s="1"/>
  <c r="T28" i="23"/>
  <c r="T11" i="19"/>
  <c r="T55" i="23"/>
  <c r="T63" i="20"/>
  <c r="T18" i="20"/>
  <c r="T36" i="20"/>
  <c r="T19" i="20"/>
  <c r="T57" i="20"/>
  <c r="T118" i="20"/>
  <c r="T37" i="20"/>
  <c r="T65" i="20"/>
  <c r="T27" i="24"/>
  <c r="T33" i="24"/>
  <c r="T32" i="20"/>
  <c r="T135" i="20"/>
  <c r="Q17" i="21"/>
  <c r="R19" i="19"/>
  <c r="Q19" i="19"/>
  <c r="R19" i="21"/>
  <c r="R17" i="21"/>
  <c r="T17" i="21" s="1"/>
  <c r="R14" i="19"/>
  <c r="Q14" i="19"/>
  <c r="I67" i="18"/>
  <c r="J67" i="18"/>
  <c r="Q19" i="21"/>
  <c r="R15" i="19"/>
  <c r="S15" i="19"/>
  <c r="Q46" i="20"/>
  <c r="R46" i="20"/>
  <c r="R71" i="20"/>
  <c r="S71" i="20"/>
  <c r="R25" i="20"/>
  <c r="S25" i="20"/>
  <c r="R10" i="20"/>
  <c r="S10" i="20"/>
  <c r="R122" i="20"/>
  <c r="S122" i="20"/>
  <c r="R23" i="20"/>
  <c r="S23" i="20"/>
  <c r="R9" i="20"/>
  <c r="S9" i="20"/>
  <c r="O26" i="19"/>
  <c r="P26" i="19"/>
  <c r="Q26" i="19" s="1"/>
  <c r="O22" i="19"/>
  <c r="P22" i="19"/>
  <c r="Q22" i="19" s="1"/>
  <c r="O13" i="19"/>
  <c r="P13" i="19"/>
  <c r="R13" i="19" s="1"/>
  <c r="O27" i="19"/>
  <c r="P27" i="19"/>
  <c r="S27" i="19" s="1"/>
  <c r="O12" i="19"/>
  <c r="P12" i="19"/>
  <c r="Q12" i="19" s="1"/>
  <c r="O29" i="19"/>
  <c r="P29" i="19"/>
  <c r="Q29" i="19" s="1"/>
  <c r="O7" i="19"/>
  <c r="P7" i="19"/>
  <c r="R7" i="19" s="1"/>
  <c r="O6" i="19"/>
  <c r="P6" i="19"/>
  <c r="R6" i="19" s="1"/>
  <c r="O17" i="19"/>
  <c r="P17" i="19"/>
  <c r="S17" i="19" s="1"/>
  <c r="O25" i="21"/>
  <c r="P25" i="21"/>
  <c r="S25" i="21" s="1"/>
  <c r="O21" i="21"/>
  <c r="P21" i="21"/>
  <c r="Q21" i="21" s="1"/>
  <c r="O15" i="21"/>
  <c r="P15" i="21"/>
  <c r="R15" i="21" s="1"/>
  <c r="O26" i="21"/>
  <c r="P26" i="21"/>
  <c r="S26" i="21" s="1"/>
  <c r="O18" i="21"/>
  <c r="P18" i="21"/>
  <c r="Q18" i="21" s="1"/>
  <c r="O29" i="21"/>
  <c r="P29" i="21"/>
  <c r="Q29" i="21" s="1"/>
  <c r="O8" i="21"/>
  <c r="P8" i="21"/>
  <c r="R8" i="21" s="1"/>
  <c r="O14" i="21"/>
  <c r="P14" i="21"/>
  <c r="R14" i="21" s="1"/>
  <c r="O12" i="21"/>
  <c r="P12" i="21"/>
  <c r="Q12" i="21" s="1"/>
  <c r="O31" i="23"/>
  <c r="P31" i="23"/>
  <c r="S31" i="23" s="1"/>
  <c r="O9" i="23"/>
  <c r="P9" i="23"/>
  <c r="Q9" i="23" s="1"/>
  <c r="O43" i="23"/>
  <c r="P43" i="23"/>
  <c r="Q43" i="23" s="1"/>
  <c r="O12" i="23"/>
  <c r="P12" i="23"/>
  <c r="R12" i="23" s="1"/>
  <c r="O33" i="23"/>
  <c r="P33" i="23"/>
  <c r="Q33" i="23" s="1"/>
  <c r="O42" i="23"/>
  <c r="P42" i="23"/>
  <c r="Q42" i="23" s="1"/>
  <c r="O23" i="23"/>
  <c r="P23" i="23"/>
  <c r="Q23" i="23" s="1"/>
  <c r="O49" i="23"/>
  <c r="P49" i="23"/>
  <c r="R49" i="23" s="1"/>
  <c r="O61" i="23"/>
  <c r="P61" i="23"/>
  <c r="R61" i="23" s="1"/>
  <c r="O71" i="23"/>
  <c r="P71" i="23"/>
  <c r="Q71" i="23" s="1"/>
  <c r="O39" i="23"/>
  <c r="P39" i="23"/>
  <c r="R39" i="23" s="1"/>
  <c r="O8" i="23"/>
  <c r="P8" i="23"/>
  <c r="Q8" i="23" s="1"/>
  <c r="O19" i="23"/>
  <c r="P19" i="23"/>
  <c r="Q19" i="23" s="1"/>
  <c r="O20" i="23"/>
  <c r="P20" i="23"/>
  <c r="O11" i="23"/>
  <c r="P11" i="23"/>
  <c r="Q11" i="23" s="1"/>
  <c r="O7" i="23"/>
  <c r="P7" i="23"/>
  <c r="R7" i="23" s="1"/>
  <c r="O47" i="23"/>
  <c r="P47" i="23"/>
  <c r="Q47" i="23" s="1"/>
  <c r="O44" i="23"/>
  <c r="P44" i="23"/>
  <c r="Q44" i="23" s="1"/>
  <c r="P31" i="24"/>
  <c r="S31" i="24" s="1"/>
  <c r="O31" i="24"/>
  <c r="O40" i="24"/>
  <c r="P40" i="24"/>
  <c r="S40" i="24" s="1"/>
  <c r="O35" i="24"/>
  <c r="P35" i="24"/>
  <c r="S35" i="24" s="1"/>
  <c r="AO30" i="8" l="1"/>
  <c r="AO21" i="8"/>
  <c r="AO16" i="8"/>
  <c r="AO28" i="8"/>
  <c r="I229" i="18"/>
  <c r="K229" i="18" s="1"/>
  <c r="AO25" i="8"/>
  <c r="AO15" i="8"/>
  <c r="AO18" i="8"/>
  <c r="G174" i="18"/>
  <c r="AO10" i="8"/>
  <c r="AO20" i="8"/>
  <c r="AO14" i="8"/>
  <c r="AO7" i="8"/>
  <c r="AO23" i="8"/>
  <c r="AO8" i="8"/>
  <c r="AO12" i="8"/>
  <c r="AO11" i="8"/>
  <c r="AO22" i="8"/>
  <c r="AO27" i="8"/>
  <c r="AO17" i="8"/>
  <c r="AO26" i="8"/>
  <c r="AO9" i="8"/>
  <c r="AO19" i="8"/>
  <c r="AO29" i="8"/>
  <c r="AO13" i="8"/>
  <c r="R20" i="23"/>
  <c r="Q20" i="23"/>
  <c r="U28" i="22"/>
  <c r="AO128" i="3"/>
  <c r="T14" i="19"/>
  <c r="T19" i="19"/>
  <c r="T19" i="21"/>
  <c r="S61" i="23"/>
  <c r="Q61" i="23"/>
  <c r="S8" i="23"/>
  <c r="Q49" i="23"/>
  <c r="T122" i="20"/>
  <c r="T25" i="20"/>
  <c r="T46" i="20"/>
  <c r="Q27" i="19"/>
  <c r="T15" i="19"/>
  <c r="Q7" i="19"/>
  <c r="R12" i="19"/>
  <c r="R71" i="23"/>
  <c r="R31" i="23"/>
  <c r="R26" i="19"/>
  <c r="T71" i="20"/>
  <c r="T10" i="20"/>
  <c r="T23" i="20"/>
  <c r="T9" i="20"/>
  <c r="Q15" i="21"/>
  <c r="R17" i="19"/>
  <c r="Q17" i="19"/>
  <c r="R25" i="21"/>
  <c r="Q25" i="21"/>
  <c r="S26" i="19"/>
  <c r="Q6" i="19"/>
  <c r="Q8" i="21"/>
  <c r="S42" i="23"/>
  <c r="R9" i="23"/>
  <c r="S12" i="19"/>
  <c r="R27" i="19"/>
  <c r="Q13" i="19"/>
  <c r="S29" i="19"/>
  <c r="S22" i="19"/>
  <c r="S6" i="19"/>
  <c r="S7" i="19"/>
  <c r="R29" i="19"/>
  <c r="S13" i="19"/>
  <c r="R22" i="19"/>
  <c r="S12" i="21"/>
  <c r="S18" i="21"/>
  <c r="R12" i="21"/>
  <c r="Q14" i="21"/>
  <c r="R18" i="21"/>
  <c r="R26" i="21"/>
  <c r="Q26" i="21"/>
  <c r="S29" i="21"/>
  <c r="S21" i="21"/>
  <c r="S14" i="21"/>
  <c r="S8" i="21"/>
  <c r="R29" i="21"/>
  <c r="S15" i="21"/>
  <c r="R21" i="21"/>
  <c r="S44" i="23"/>
  <c r="S47" i="23"/>
  <c r="S33" i="23"/>
  <c r="Q31" i="23"/>
  <c r="R44" i="23"/>
  <c r="R47" i="23"/>
  <c r="Q7" i="23"/>
  <c r="R8" i="23"/>
  <c r="Q39" i="23"/>
  <c r="R42" i="23"/>
  <c r="R33" i="23"/>
  <c r="Q12" i="23"/>
  <c r="S71" i="23"/>
  <c r="S9" i="23"/>
  <c r="S11" i="23"/>
  <c r="S7" i="23"/>
  <c r="R11" i="23"/>
  <c r="S20" i="23"/>
  <c r="R19" i="23"/>
  <c r="S39" i="23"/>
  <c r="S49" i="23"/>
  <c r="R23" i="23"/>
  <c r="S12" i="23"/>
  <c r="R43" i="23"/>
  <c r="S19" i="23"/>
  <c r="S23" i="23"/>
  <c r="S43" i="23"/>
  <c r="R31" i="24"/>
  <c r="Q31" i="24"/>
  <c r="R35" i="24"/>
  <c r="R40" i="24"/>
  <c r="Q35" i="24"/>
  <c r="Q40" i="24"/>
  <c r="O41" i="20"/>
  <c r="P41" i="20"/>
  <c r="S41" i="20" s="1"/>
  <c r="O15" i="20"/>
  <c r="P15" i="20"/>
  <c r="S15" i="20" s="1"/>
  <c r="O78" i="20"/>
  <c r="P78" i="20"/>
  <c r="S78" i="20" s="1"/>
  <c r="O110" i="20"/>
  <c r="P110" i="20"/>
  <c r="S110" i="20" s="1"/>
  <c r="J177" i="18" l="1"/>
  <c r="K177" i="18" s="1"/>
  <c r="T20" i="23"/>
  <c r="T49" i="23"/>
  <c r="T33" i="23"/>
  <c r="T31" i="23"/>
  <c r="T7" i="19"/>
  <c r="T17" i="19"/>
  <c r="T61" i="23"/>
  <c r="T11" i="23"/>
  <c r="T8" i="23"/>
  <c r="T71" i="23"/>
  <c r="T27" i="19"/>
  <c r="T42" i="23"/>
  <c r="T26" i="19"/>
  <c r="T9" i="23"/>
  <c r="T12" i="19"/>
  <c r="T15" i="21"/>
  <c r="T14" i="21"/>
  <c r="T25" i="21"/>
  <c r="T8" i="21"/>
  <c r="T18" i="21"/>
  <c r="T12" i="23"/>
  <c r="T13" i="19"/>
  <c r="T29" i="19"/>
  <c r="T12" i="21"/>
  <c r="T21" i="21"/>
  <c r="T6" i="19"/>
  <c r="T26" i="21"/>
  <c r="T7" i="23"/>
  <c r="T44" i="23"/>
  <c r="T47" i="23"/>
  <c r="T39" i="23"/>
  <c r="T43" i="23"/>
  <c r="T31" i="24"/>
  <c r="T22" i="19"/>
  <c r="T29" i="21"/>
  <c r="T23" i="23"/>
  <c r="T19" i="23"/>
  <c r="T35" i="24"/>
  <c r="T40" i="24"/>
  <c r="Q41" i="20"/>
  <c r="R41" i="20"/>
  <c r="R15" i="20"/>
  <c r="Q15" i="20"/>
  <c r="R78" i="20"/>
  <c r="Q78" i="20"/>
  <c r="R110" i="20"/>
  <c r="Q110" i="20"/>
  <c r="O54" i="20"/>
  <c r="O60" i="20"/>
  <c r="O77" i="20"/>
  <c r="O61" i="20"/>
  <c r="O16" i="20"/>
  <c r="O52" i="20"/>
  <c r="O7" i="20"/>
  <c r="O55" i="20"/>
  <c r="O75" i="20"/>
  <c r="O51" i="20"/>
  <c r="O56" i="20"/>
  <c r="O45" i="20"/>
  <c r="O14" i="20"/>
  <c r="O111" i="20"/>
  <c r="O30" i="20"/>
  <c r="O13" i="20"/>
  <c r="O97" i="20"/>
  <c r="O33" i="20"/>
  <c r="O86" i="20"/>
  <c r="O31" i="20"/>
  <c r="O74" i="20"/>
  <c r="O100" i="20"/>
  <c r="O92" i="20"/>
  <c r="O48" i="20"/>
  <c r="O83" i="20"/>
  <c r="O91" i="20"/>
  <c r="O95" i="20"/>
  <c r="O50" i="20"/>
  <c r="O42" i="20"/>
  <c r="O29" i="20"/>
  <c r="O22" i="20"/>
  <c r="O12" i="20"/>
  <c r="O11" i="20"/>
  <c r="O40" i="20"/>
  <c r="O8" i="20"/>
  <c r="O49" i="20"/>
  <c r="O20" i="20"/>
  <c r="O17" i="20"/>
  <c r="O85" i="20"/>
  <c r="O28" i="20"/>
  <c r="O68" i="20"/>
  <c r="AO6" i="8" l="1"/>
  <c r="T78" i="20"/>
  <c r="T41" i="20"/>
  <c r="T15" i="20"/>
  <c r="T110" i="20"/>
  <c r="P68" i="20" l="1"/>
  <c r="Q68" i="20" s="1"/>
  <c r="P28" i="20"/>
  <c r="R28" i="20" s="1"/>
  <c r="P85" i="20"/>
  <c r="R85" i="20" s="1"/>
  <c r="P17" i="20"/>
  <c r="S17" i="20" s="1"/>
  <c r="P20" i="20"/>
  <c r="R20" i="20" s="1"/>
  <c r="P49" i="20"/>
  <c r="Q49" i="20" s="1"/>
  <c r="P8" i="20"/>
  <c r="Q8" i="20" s="1"/>
  <c r="P40" i="20"/>
  <c r="R40" i="20" s="1"/>
  <c r="P11" i="20"/>
  <c r="R11" i="20" s="1"/>
  <c r="P12" i="20"/>
  <c r="Q12" i="20" s="1"/>
  <c r="P22" i="20"/>
  <c r="R22" i="20" s="1"/>
  <c r="P29" i="20"/>
  <c r="R29" i="20" s="1"/>
  <c r="P42" i="20"/>
  <c r="S42" i="20" s="1"/>
  <c r="P50" i="20"/>
  <c r="Q50" i="20" s="1"/>
  <c r="P95" i="20"/>
  <c r="R95" i="20" s="1"/>
  <c r="P91" i="20"/>
  <c r="R91" i="20" s="1"/>
  <c r="P83" i="20"/>
  <c r="S83" i="20" s="1"/>
  <c r="P48" i="20"/>
  <c r="R48" i="20" s="1"/>
  <c r="P92" i="20"/>
  <c r="R92" i="20" s="1"/>
  <c r="P100" i="20"/>
  <c r="Q100" i="20" s="1"/>
  <c r="P74" i="20"/>
  <c r="R74" i="20" s="1"/>
  <c r="P31" i="20"/>
  <c r="S31" i="20" s="1"/>
  <c r="P86" i="20"/>
  <c r="R86" i="20" s="1"/>
  <c r="P33" i="20"/>
  <c r="R33" i="20" s="1"/>
  <c r="P97" i="20"/>
  <c r="R97" i="20" s="1"/>
  <c r="P13" i="20"/>
  <c r="R13" i="20" s="1"/>
  <c r="P30" i="20"/>
  <c r="Q30" i="20" s="1"/>
  <c r="P111" i="20"/>
  <c r="R111" i="20" s="1"/>
  <c r="P14" i="20"/>
  <c r="Q14" i="20" s="1"/>
  <c r="P45" i="20"/>
  <c r="R45" i="20" s="1"/>
  <c r="P56" i="20"/>
  <c r="R56" i="20" s="1"/>
  <c r="P51" i="20"/>
  <c r="Q51" i="20" s="1"/>
  <c r="P75" i="20"/>
  <c r="R75" i="20" s="1"/>
  <c r="P55" i="20"/>
  <c r="Q55" i="20" s="1"/>
  <c r="P7" i="20"/>
  <c r="R7" i="20" s="1"/>
  <c r="P52" i="20"/>
  <c r="R52" i="20" s="1"/>
  <c r="P16" i="20"/>
  <c r="Q16" i="20" s="1"/>
  <c r="P61" i="20"/>
  <c r="Q61" i="20" s="1"/>
  <c r="P77" i="20"/>
  <c r="R77" i="20" s="1"/>
  <c r="P60" i="20"/>
  <c r="Q60" i="20" s="1"/>
  <c r="P54" i="20"/>
  <c r="R54" i="20" s="1"/>
  <c r="P37" i="24"/>
  <c r="R37" i="24" s="1"/>
  <c r="P11" i="24"/>
  <c r="Q11" i="24" s="1"/>
  <c r="P45" i="24"/>
  <c r="Q45" i="24" s="1"/>
  <c r="P28" i="24"/>
  <c r="R28" i="24" s="1"/>
  <c r="P22" i="24"/>
  <c r="Q22" i="24" s="1"/>
  <c r="P29" i="24"/>
  <c r="R29" i="24" s="1"/>
  <c r="P12" i="24"/>
  <c r="R12" i="24" s="1"/>
  <c r="P57" i="24"/>
  <c r="Q57" i="24" s="1"/>
  <c r="P69" i="24"/>
  <c r="Q69" i="24" s="1"/>
  <c r="P42" i="24"/>
  <c r="R42" i="24" s="1"/>
  <c r="P17" i="24"/>
  <c r="R17" i="24" s="1"/>
  <c r="P25" i="24"/>
  <c r="Q25" i="24" s="1"/>
  <c r="P10" i="24"/>
  <c r="Q10" i="24" s="1"/>
  <c r="P13" i="24"/>
  <c r="R13" i="24" s="1"/>
  <c r="P7" i="24"/>
  <c r="R7" i="24" s="1"/>
  <c r="P74" i="24"/>
  <c r="S74" i="24" s="1"/>
  <c r="R74" i="24" l="1"/>
  <c r="S13" i="24"/>
  <c r="R69" i="24"/>
  <c r="Q74" i="24"/>
  <c r="S42" i="24"/>
  <c r="S11" i="24"/>
  <c r="S57" i="24"/>
  <c r="S55" i="20"/>
  <c r="S95" i="20"/>
  <c r="Q48" i="20"/>
  <c r="Q42" i="20"/>
  <c r="S20" i="20"/>
  <c r="R11" i="24"/>
  <c r="Q7" i="24"/>
  <c r="Q42" i="24"/>
  <c r="Q29" i="24"/>
  <c r="S69" i="24"/>
  <c r="Q86" i="20"/>
  <c r="Q92" i="20"/>
  <c r="Q40" i="20"/>
  <c r="S60" i="20"/>
  <c r="R60" i="20"/>
  <c r="S74" i="20"/>
  <c r="R61" i="20"/>
  <c r="S13" i="20"/>
  <c r="Q74" i="20"/>
  <c r="S61" i="20"/>
  <c r="Q52" i="20"/>
  <c r="R42" i="20"/>
  <c r="Q95" i="20"/>
  <c r="S28" i="20"/>
  <c r="Q77" i="20"/>
  <c r="S68" i="20"/>
  <c r="S52" i="20"/>
  <c r="S11" i="20"/>
  <c r="Q45" i="20"/>
  <c r="Q11" i="20"/>
  <c r="Q20" i="20"/>
  <c r="Q13" i="24"/>
  <c r="R10" i="24"/>
  <c r="R22" i="24"/>
  <c r="R30" i="20"/>
  <c r="S33" i="20"/>
  <c r="S29" i="20"/>
  <c r="S10" i="24"/>
  <c r="S22" i="24"/>
  <c r="S30" i="20"/>
  <c r="Q37" i="24"/>
  <c r="S45" i="20"/>
  <c r="Q33" i="20"/>
  <c r="S48" i="20"/>
  <c r="S50" i="20"/>
  <c r="Q29" i="20"/>
  <c r="Q17" i="24"/>
  <c r="S16" i="20"/>
  <c r="S14" i="20"/>
  <c r="Q13" i="20"/>
  <c r="Q28" i="20"/>
  <c r="S7" i="20"/>
  <c r="Q7" i="20"/>
  <c r="R57" i="24"/>
  <c r="Q28" i="24"/>
  <c r="Q12" i="24"/>
  <c r="S45" i="24"/>
  <c r="S25" i="24"/>
  <c r="R45" i="24"/>
  <c r="R25" i="24"/>
  <c r="S29" i="24"/>
  <c r="R31" i="20"/>
  <c r="R83" i="20"/>
  <c r="R17" i="20"/>
  <c r="Q111" i="20"/>
  <c r="Q31" i="20"/>
  <c r="S100" i="20"/>
  <c r="Q83" i="20"/>
  <c r="S12" i="20"/>
  <c r="S49" i="20"/>
  <c r="Q17" i="20"/>
  <c r="R100" i="20"/>
  <c r="R12" i="20"/>
  <c r="R49" i="20"/>
  <c r="Q56" i="20"/>
  <c r="Q91" i="20"/>
  <c r="Q85" i="20"/>
  <c r="R16" i="20"/>
  <c r="R55" i="20"/>
  <c r="Q54" i="20"/>
  <c r="Q75" i="20"/>
  <c r="R14" i="20"/>
  <c r="R50" i="20"/>
  <c r="R68" i="20"/>
  <c r="Q97" i="20"/>
  <c r="Q22" i="20"/>
  <c r="S8" i="20"/>
  <c r="S51" i="20"/>
  <c r="R51" i="20"/>
  <c r="R8" i="20"/>
  <c r="S54" i="20"/>
  <c r="S77" i="20"/>
  <c r="S75" i="20"/>
  <c r="S56" i="20"/>
  <c r="S111" i="20"/>
  <c r="S97" i="20"/>
  <c r="S86" i="20"/>
  <c r="S92" i="20"/>
  <c r="S91" i="20"/>
  <c r="S22" i="20"/>
  <c r="S40" i="20"/>
  <c r="S85" i="20"/>
  <c r="S7" i="24"/>
  <c r="S17" i="24"/>
  <c r="S12" i="24"/>
  <c r="S28" i="24"/>
  <c r="S37" i="24"/>
  <c r="E15" i="5" l="1"/>
  <c r="H15" i="5"/>
  <c r="I15" i="5"/>
  <c r="K15" i="5"/>
  <c r="N15" i="5"/>
  <c r="O15" i="5"/>
  <c r="Q15" i="5"/>
  <c r="R15" i="5"/>
  <c r="T15" i="5"/>
  <c r="U15" i="5"/>
  <c r="W15" i="5"/>
  <c r="X15" i="5"/>
  <c r="Z15" i="5"/>
  <c r="AA15" i="5"/>
  <c r="AC15" i="5"/>
  <c r="AD15" i="5"/>
  <c r="AF15" i="5"/>
  <c r="AG15" i="5"/>
  <c r="AE15" i="5" l="1"/>
  <c r="Y15" i="5"/>
  <c r="S15" i="5"/>
  <c r="M15" i="5"/>
  <c r="G15" i="5"/>
  <c r="AH15" i="5"/>
  <c r="AB15" i="5"/>
  <c r="V15" i="5"/>
  <c r="P15" i="5"/>
  <c r="J15" i="5"/>
  <c r="AI15" i="5" l="1"/>
  <c r="AJ15" i="5"/>
  <c r="E17" i="18"/>
  <c r="H22" i="18" s="1"/>
  <c r="AL15" i="5" l="1"/>
  <c r="AK15" i="5"/>
  <c r="AM15" i="5"/>
  <c r="AN15" i="5" l="1"/>
  <c r="AO70" i="5" s="1"/>
  <c r="P10" i="19"/>
  <c r="O10" i="19"/>
  <c r="P9" i="21"/>
  <c r="O9" i="21"/>
  <c r="P18" i="23"/>
  <c r="S18" i="23" s="1"/>
  <c r="O18" i="23"/>
  <c r="P56" i="24"/>
  <c r="S56" i="24" s="1"/>
  <c r="O56" i="24"/>
  <c r="AO34" i="5" l="1"/>
  <c r="AO62" i="5"/>
  <c r="AO40" i="5"/>
  <c r="AO56" i="5"/>
  <c r="AO33" i="5"/>
  <c r="AO57" i="5"/>
  <c r="AO69" i="5"/>
  <c r="AO16" i="5"/>
  <c r="AO54" i="5"/>
  <c r="AO35" i="5"/>
  <c r="AO74" i="5"/>
  <c r="F124" i="18"/>
  <c r="I138" i="18" s="1"/>
  <c r="AO65" i="5"/>
  <c r="AO66" i="5"/>
  <c r="AO64" i="5"/>
  <c r="AO61" i="5"/>
  <c r="AO58" i="5"/>
  <c r="AO28" i="5"/>
  <c r="AO59" i="5"/>
  <c r="AO68" i="5"/>
  <c r="AO55" i="5"/>
  <c r="AO67" i="5"/>
  <c r="AO19" i="5"/>
  <c r="AO22" i="5"/>
  <c r="AO49" i="5"/>
  <c r="AO50" i="5"/>
  <c r="AO63" i="5"/>
  <c r="AO41" i="5"/>
  <c r="AO52" i="5"/>
  <c r="AO24" i="5"/>
  <c r="AO12" i="5"/>
  <c r="AO45" i="5"/>
  <c r="AO36" i="5"/>
  <c r="AO18" i="5"/>
  <c r="AO17" i="5"/>
  <c r="AO37" i="5"/>
  <c r="AO27" i="5"/>
  <c r="AO7" i="5"/>
  <c r="AO72" i="5"/>
  <c r="AO8" i="5"/>
  <c r="AO51" i="5"/>
  <c r="AO13" i="5"/>
  <c r="AO21" i="5"/>
  <c r="AO20" i="5"/>
  <c r="AO25" i="5"/>
  <c r="AO10" i="5"/>
  <c r="AO47" i="5"/>
  <c r="AO31" i="5"/>
  <c r="AO14" i="5"/>
  <c r="AO60" i="5"/>
  <c r="AO73" i="5"/>
  <c r="AO26" i="5"/>
  <c r="AO46" i="5"/>
  <c r="AO32" i="5"/>
  <c r="AO29" i="5"/>
  <c r="AO48" i="5"/>
  <c r="AO11" i="5"/>
  <c r="AO38" i="5"/>
  <c r="AO71" i="5"/>
  <c r="AO9" i="5"/>
  <c r="AO23" i="5"/>
  <c r="AO44" i="5"/>
  <c r="AO53" i="5"/>
  <c r="AO42" i="5"/>
  <c r="AO30" i="5"/>
  <c r="AO6" i="5"/>
  <c r="AO39" i="5"/>
  <c r="AO43" i="5"/>
  <c r="S10" i="19"/>
  <c r="R10" i="19"/>
  <c r="Q10" i="19"/>
  <c r="R9" i="21"/>
  <c r="S9" i="21"/>
  <c r="Q9" i="21"/>
  <c r="Q56" i="24"/>
  <c r="R56" i="24"/>
  <c r="Q18" i="23"/>
  <c r="R18" i="23"/>
  <c r="T10" i="19" l="1"/>
  <c r="T9" i="21"/>
  <c r="U28" i="21" s="1"/>
  <c r="T56" i="24"/>
  <c r="T18" i="23"/>
  <c r="U69" i="23" s="1"/>
  <c r="T54" i="20"/>
  <c r="T60" i="20"/>
  <c r="T77" i="20"/>
  <c r="T61" i="20"/>
  <c r="T16" i="20"/>
  <c r="T52" i="20"/>
  <c r="T7" i="20"/>
  <c r="T55" i="20"/>
  <c r="T75" i="20"/>
  <c r="T56" i="20"/>
  <c r="T45" i="20"/>
  <c r="T14" i="20"/>
  <c r="T111" i="20"/>
  <c r="T30" i="20"/>
  <c r="T13" i="20"/>
  <c r="T97" i="20"/>
  <c r="T33" i="20"/>
  <c r="T86" i="20"/>
  <c r="T31" i="20"/>
  <c r="T74" i="20"/>
  <c r="T100" i="20"/>
  <c r="T92" i="20"/>
  <c r="T48" i="20"/>
  <c r="T83" i="20"/>
  <c r="T91" i="20"/>
  <c r="T95" i="20"/>
  <c r="T50" i="20"/>
  <c r="T42" i="20"/>
  <c r="T29" i="20"/>
  <c r="T22" i="20"/>
  <c r="T12" i="20"/>
  <c r="T11" i="20"/>
  <c r="T40" i="20"/>
  <c r="T49" i="20"/>
  <c r="T20" i="20"/>
  <c r="T17" i="20"/>
  <c r="T85" i="20"/>
  <c r="T28" i="20"/>
  <c r="T68" i="20"/>
  <c r="O74" i="24"/>
  <c r="O7" i="24"/>
  <c r="O13" i="24"/>
  <c r="O10" i="24"/>
  <c r="O25" i="24"/>
  <c r="O17" i="24"/>
  <c r="O42" i="24"/>
  <c r="O69" i="24"/>
  <c r="O57" i="24"/>
  <c r="O12" i="24"/>
  <c r="O29" i="24"/>
  <c r="O22" i="24"/>
  <c r="O28" i="24"/>
  <c r="O45" i="24"/>
  <c r="O11" i="24"/>
  <c r="O37" i="24"/>
  <c r="U21" i="19" l="1"/>
  <c r="U23" i="19"/>
  <c r="U36" i="23"/>
  <c r="U62" i="23"/>
  <c r="U30" i="21"/>
  <c r="U22" i="21"/>
  <c r="U28" i="19"/>
  <c r="U30" i="19"/>
  <c r="U10" i="21"/>
  <c r="U27" i="21"/>
  <c r="U64" i="23"/>
  <c r="U37" i="23"/>
  <c r="U70" i="23"/>
  <c r="U56" i="23"/>
  <c r="U32" i="23"/>
  <c r="U74" i="23"/>
  <c r="U52" i="23"/>
  <c r="U14" i="23"/>
  <c r="U41" i="23"/>
  <c r="U63" i="23"/>
  <c r="U51" i="23"/>
  <c r="U57" i="23"/>
  <c r="U65" i="23"/>
  <c r="U60" i="23"/>
  <c r="U66" i="23"/>
  <c r="U68" i="23"/>
  <c r="U22" i="23"/>
  <c r="U59" i="23"/>
  <c r="U30" i="23"/>
  <c r="U25" i="23"/>
  <c r="U67" i="23"/>
  <c r="U46" i="23"/>
  <c r="U38" i="23"/>
  <c r="U48" i="23"/>
  <c r="U58" i="23"/>
  <c r="U26" i="23"/>
  <c r="U18" i="19"/>
  <c r="U16" i="19"/>
  <c r="U16" i="21"/>
  <c r="U13" i="21"/>
  <c r="U24" i="21"/>
  <c r="U6" i="21"/>
  <c r="U20" i="21"/>
  <c r="U25" i="19"/>
  <c r="U20" i="19"/>
  <c r="U13" i="23"/>
  <c r="U54" i="23"/>
  <c r="U27" i="23"/>
  <c r="U35" i="23"/>
  <c r="U34" i="23"/>
  <c r="U17" i="23"/>
  <c r="U40" i="23"/>
  <c r="U15" i="23"/>
  <c r="U9" i="19"/>
  <c r="U24" i="19"/>
  <c r="U8" i="19"/>
  <c r="U11" i="21"/>
  <c r="U7" i="21"/>
  <c r="U23" i="21"/>
  <c r="U6" i="23"/>
  <c r="U72" i="23"/>
  <c r="U10" i="23"/>
  <c r="U50" i="23"/>
  <c r="U73" i="23"/>
  <c r="U53" i="23"/>
  <c r="U29" i="23"/>
  <c r="U21" i="23"/>
  <c r="U45" i="23"/>
  <c r="U24" i="23"/>
  <c r="U16" i="23"/>
  <c r="U11" i="19"/>
  <c r="U14" i="19"/>
  <c r="U19" i="19"/>
  <c r="U15" i="19"/>
  <c r="U19" i="21"/>
  <c r="U17" i="21"/>
  <c r="U28" i="23"/>
  <c r="U55" i="23"/>
  <c r="U8" i="23"/>
  <c r="U29" i="19"/>
  <c r="U13" i="19"/>
  <c r="U6" i="19"/>
  <c r="U12" i="19"/>
  <c r="U27" i="19"/>
  <c r="U22" i="19"/>
  <c r="U7" i="19"/>
  <c r="U17" i="19"/>
  <c r="U26" i="19"/>
  <c r="U14" i="21"/>
  <c r="U18" i="21"/>
  <c r="U15" i="21"/>
  <c r="U29" i="21"/>
  <c r="U21" i="21"/>
  <c r="U8" i="21"/>
  <c r="U26" i="21"/>
  <c r="U25" i="21"/>
  <c r="U12" i="21"/>
  <c r="U12" i="23"/>
  <c r="U19" i="23"/>
  <c r="U71" i="23"/>
  <c r="U61" i="23"/>
  <c r="U44" i="23"/>
  <c r="U39" i="23"/>
  <c r="U33" i="23"/>
  <c r="U43" i="23"/>
  <c r="U31" i="23"/>
  <c r="U23" i="23"/>
  <c r="U7" i="23"/>
  <c r="U20" i="23"/>
  <c r="U47" i="23"/>
  <c r="U42" i="23"/>
  <c r="U11" i="23"/>
  <c r="U49" i="23"/>
  <c r="U9" i="23"/>
  <c r="T17" i="24"/>
  <c r="T29" i="24"/>
  <c r="T42" i="24"/>
  <c r="T13" i="24"/>
  <c r="T28" i="24"/>
  <c r="T45" i="24"/>
  <c r="T11" i="24"/>
  <c r="T25" i="24"/>
  <c r="T69" i="24"/>
  <c r="T10" i="24"/>
  <c r="F17" i="18"/>
  <c r="I22" i="18" s="1"/>
  <c r="T51" i="20" l="1"/>
  <c r="T8" i="20"/>
  <c r="T12" i="24"/>
  <c r="U61" i="24" s="1"/>
  <c r="T7" i="24"/>
  <c r="U67" i="24" s="1"/>
  <c r="T22" i="24"/>
  <c r="T37" i="24"/>
  <c r="T57" i="24"/>
  <c r="T74" i="24"/>
  <c r="U113" i="20" l="1"/>
  <c r="U101" i="20"/>
  <c r="U131" i="20"/>
  <c r="U116" i="20"/>
  <c r="U121" i="20"/>
  <c r="U127" i="20"/>
  <c r="U134" i="20"/>
  <c r="U105" i="20"/>
  <c r="U117" i="20"/>
  <c r="U132" i="20"/>
  <c r="U38" i="24"/>
  <c r="U49" i="24"/>
  <c r="U52" i="24"/>
  <c r="U89" i="20"/>
  <c r="U104" i="20"/>
  <c r="U133" i="20"/>
  <c r="U94" i="20"/>
  <c r="U87" i="20"/>
  <c r="U137" i="20"/>
  <c r="U93" i="20"/>
  <c r="U59" i="20"/>
  <c r="U98" i="20"/>
  <c r="U123" i="20"/>
  <c r="U69" i="20"/>
  <c r="U107" i="20"/>
  <c r="U62" i="24"/>
  <c r="U60" i="24"/>
  <c r="U119" i="20"/>
  <c r="U90" i="20"/>
  <c r="U21" i="20"/>
  <c r="U99" i="20"/>
  <c r="U114" i="20"/>
  <c r="U88" i="20"/>
  <c r="U124" i="20"/>
  <c r="U73" i="20"/>
  <c r="U26" i="24"/>
  <c r="U21" i="24"/>
  <c r="U39" i="24"/>
  <c r="U59" i="24"/>
  <c r="U108" i="20"/>
  <c r="U58" i="20"/>
  <c r="U24" i="20"/>
  <c r="U130" i="20"/>
  <c r="U79" i="20"/>
  <c r="U64" i="24"/>
  <c r="U72" i="24"/>
  <c r="U70" i="24"/>
  <c r="U65" i="24"/>
  <c r="U80" i="20"/>
  <c r="U72" i="20"/>
  <c r="U120" i="20"/>
  <c r="U44" i="20"/>
  <c r="U81" i="20"/>
  <c r="U67" i="20"/>
  <c r="U47" i="20"/>
  <c r="U50" i="24"/>
  <c r="U55" i="24"/>
  <c r="U68" i="24"/>
  <c r="U19" i="24"/>
  <c r="U15" i="24"/>
  <c r="U46" i="24"/>
  <c r="U66" i="24"/>
  <c r="U9" i="24"/>
  <c r="U18" i="24"/>
  <c r="U58" i="24"/>
  <c r="U27" i="20"/>
  <c r="U112" i="20"/>
  <c r="U102" i="20"/>
  <c r="U64" i="20"/>
  <c r="U38" i="20"/>
  <c r="U66" i="20"/>
  <c r="U47" i="24"/>
  <c r="U63" i="24"/>
  <c r="U53" i="24"/>
  <c r="U6" i="20"/>
  <c r="U34" i="20"/>
  <c r="U106" i="20"/>
  <c r="U125" i="20"/>
  <c r="U76" i="20"/>
  <c r="U84" i="20"/>
  <c r="U115" i="20"/>
  <c r="U82" i="20"/>
  <c r="U44" i="24"/>
  <c r="U43" i="24"/>
  <c r="U24" i="24"/>
  <c r="U48" i="24"/>
  <c r="U32" i="24"/>
  <c r="U20" i="24"/>
  <c r="U51" i="24"/>
  <c r="U71" i="24"/>
  <c r="U14" i="24"/>
  <c r="U8" i="24"/>
  <c r="U6" i="24"/>
  <c r="U43" i="20"/>
  <c r="U70" i="20"/>
  <c r="U73" i="24"/>
  <c r="U136" i="20"/>
  <c r="U62" i="20"/>
  <c r="U39" i="20"/>
  <c r="U26" i="20"/>
  <c r="U126" i="20"/>
  <c r="U53" i="20"/>
  <c r="U109" i="20"/>
  <c r="U129" i="20"/>
  <c r="U36" i="24"/>
  <c r="U41" i="24"/>
  <c r="U103" i="20"/>
  <c r="U128" i="20"/>
  <c r="U16" i="24"/>
  <c r="U23" i="24"/>
  <c r="U34" i="24"/>
  <c r="U96" i="20"/>
  <c r="U51" i="20"/>
  <c r="U18" i="20"/>
  <c r="U36" i="20"/>
  <c r="U19" i="20"/>
  <c r="U65" i="20"/>
  <c r="U35" i="20"/>
  <c r="U37" i="20"/>
  <c r="U57" i="20"/>
  <c r="U30" i="24"/>
  <c r="U33" i="24"/>
  <c r="U118" i="20"/>
  <c r="U63" i="20"/>
  <c r="U135" i="20"/>
  <c r="U32" i="20"/>
  <c r="U27" i="24"/>
  <c r="U54" i="24"/>
  <c r="U8" i="20"/>
  <c r="U49" i="20"/>
  <c r="U31" i="20"/>
  <c r="U20" i="20"/>
  <c r="U100" i="20"/>
  <c r="U22" i="20"/>
  <c r="U61" i="20"/>
  <c r="U97" i="20"/>
  <c r="U23" i="20"/>
  <c r="U41" i="20"/>
  <c r="U12" i="20"/>
  <c r="U33" i="20"/>
  <c r="U16" i="20"/>
  <c r="U40" i="20"/>
  <c r="U60" i="20"/>
  <c r="U29" i="20"/>
  <c r="U46" i="20"/>
  <c r="U15" i="20"/>
  <c r="U56" i="20"/>
  <c r="U91" i="20"/>
  <c r="U25" i="20"/>
  <c r="U78" i="20"/>
  <c r="U50" i="20"/>
  <c r="U14" i="20"/>
  <c r="U11" i="20"/>
  <c r="U86" i="20"/>
  <c r="U52" i="20"/>
  <c r="U48" i="20"/>
  <c r="U17" i="20"/>
  <c r="U55" i="20"/>
  <c r="U122" i="20"/>
  <c r="U71" i="20"/>
  <c r="U110" i="20"/>
  <c r="U30" i="20"/>
  <c r="U54" i="20"/>
  <c r="U74" i="20"/>
  <c r="U7" i="20"/>
  <c r="U42" i="20"/>
  <c r="U13" i="20"/>
  <c r="U77" i="20"/>
  <c r="U10" i="20"/>
  <c r="U83" i="20"/>
  <c r="U111" i="20"/>
  <c r="U95" i="20"/>
  <c r="U68" i="20"/>
  <c r="U45" i="20"/>
  <c r="U85" i="20"/>
  <c r="U75" i="20"/>
  <c r="U92" i="20"/>
  <c r="U28" i="20"/>
  <c r="U9" i="20"/>
  <c r="U31" i="24"/>
  <c r="U40" i="24"/>
  <c r="U35" i="24"/>
  <c r="U10" i="19"/>
  <c r="U9" i="21"/>
  <c r="U13" i="24"/>
  <c r="U69" i="24"/>
  <c r="U12" i="24"/>
  <c r="U7" i="24"/>
  <c r="U22" i="24"/>
  <c r="U74" i="24"/>
  <c r="U29" i="24"/>
  <c r="U57" i="24"/>
  <c r="U45" i="24"/>
  <c r="U28" i="24"/>
  <c r="U37" i="24"/>
  <c r="U56" i="24"/>
  <c r="U10" i="24"/>
  <c r="U42" i="24"/>
  <c r="U25" i="24"/>
  <c r="U11" i="24"/>
  <c r="U17" i="24"/>
  <c r="U18" i="23"/>
  <c r="G17" i="18" l="1"/>
  <c r="J22" i="18" l="1"/>
  <c r="K22" i="18" s="1"/>
  <c r="AO15" i="5"/>
  <c r="K165" i="18" l="1"/>
  <c r="K203" i="18"/>
  <c r="K138" i="18"/>
  <c r="K84" i="18" l="1"/>
  <c r="K67" i="18" l="1"/>
  <c r="L177" i="18" l="1"/>
  <c r="L22" i="18"/>
  <c r="L60" i="18"/>
  <c r="L203" i="18"/>
  <c r="L229" i="18"/>
  <c r="L165" i="18"/>
  <c r="L138" i="18"/>
  <c r="L84" i="18"/>
  <c r="L67" i="18"/>
</calcChain>
</file>

<file path=xl/sharedStrings.xml><?xml version="1.0" encoding="utf-8"?>
<sst xmlns="http://schemas.openxmlformats.org/spreadsheetml/2006/main" count="2183" uniqueCount="329">
  <si>
    <t>Club de licence</t>
  </si>
  <si>
    <t>Index</t>
  </si>
  <si>
    <t>Cardona Christian</t>
  </si>
  <si>
    <t>Davignon Philippe</t>
  </si>
  <si>
    <t>Girault Robert</t>
  </si>
  <si>
    <t>Cap D'Agde</t>
  </si>
  <si>
    <t>Vignal Eliane</t>
  </si>
  <si>
    <t>Pannetier Sylvain</t>
  </si>
  <si>
    <t>Girondon Serge</t>
  </si>
  <si>
    <t>St Thomas</t>
  </si>
  <si>
    <t>Renty Claude</t>
  </si>
  <si>
    <t>Boussat Francis</t>
  </si>
  <si>
    <t>Ste Rose</t>
  </si>
  <si>
    <t>NOM PRENOM</t>
  </si>
  <si>
    <t>SV</t>
  </si>
  <si>
    <t>VETERANS MESSIEURS</t>
  </si>
  <si>
    <t>VETERANS DAMES</t>
  </si>
  <si>
    <t>Maurel Simon</t>
  </si>
  <si>
    <t>Senon Jean</t>
  </si>
  <si>
    <t>Pareja Jean Michel</t>
  </si>
  <si>
    <t>Fontcaude</t>
  </si>
  <si>
    <t>Bastide Gérard</t>
  </si>
  <si>
    <t>Leszczynski Richard</t>
  </si>
  <si>
    <t>Jolibois Marc</t>
  </si>
  <si>
    <t>Heiz Patrice</t>
  </si>
  <si>
    <t>Nimes Vacquer.</t>
  </si>
  <si>
    <t>Rousseau Patrick</t>
  </si>
  <si>
    <t>Grande Motte</t>
  </si>
  <si>
    <t>Leweurs Jean-Paul</t>
  </si>
  <si>
    <t>Duez Pascal</t>
  </si>
  <si>
    <t>Aupetitgendre Michel</t>
  </si>
  <si>
    <t>Barand Henri</t>
  </si>
  <si>
    <t>Pradat Patrice</t>
  </si>
  <si>
    <t>Souchu Paoli Chantal</t>
  </si>
  <si>
    <t>Mercadier Nicole</t>
  </si>
  <si>
    <t>Fortier Mireille</t>
  </si>
  <si>
    <t>Cardona Francoise</t>
  </si>
  <si>
    <t>H</t>
  </si>
  <si>
    <t>D</t>
  </si>
  <si>
    <t>Enard Jean-Louis</t>
  </si>
  <si>
    <t>D Aleyrac Jacques</t>
  </si>
  <si>
    <t>Monsillon Etienne</t>
  </si>
  <si>
    <t>Dupont Francis</t>
  </si>
  <si>
    <t>Colin Christian</t>
  </si>
  <si>
    <t>Berscheid Etienne</t>
  </si>
  <si>
    <t>Decocq Philippe</t>
  </si>
  <si>
    <t>Reinhalter Alix</t>
  </si>
  <si>
    <t>Pouillat Alain</t>
  </si>
  <si>
    <t>Dutilleul Daniele</t>
  </si>
  <si>
    <t>Viguié Brigitte</t>
  </si>
  <si>
    <t>Thierry Daniel</t>
  </si>
  <si>
    <t>Baragnon Bernard</t>
  </si>
  <si>
    <t>Larosa Pierre</t>
  </si>
  <si>
    <t>Boularand Jacques</t>
  </si>
  <si>
    <t>Poux Chantal</t>
  </si>
  <si>
    <t>Renty Marie-Francoise</t>
  </si>
  <si>
    <t>Carre Marie-Annick</t>
  </si>
  <si>
    <t>Gangnery Joel</t>
  </si>
  <si>
    <t>Guillemin Henri</t>
  </si>
  <si>
    <t xml:space="preserve">Cap D'Agde </t>
  </si>
  <si>
    <t>RANG</t>
  </si>
  <si>
    <t>Nimes Vacqu..</t>
  </si>
  <si>
    <t>JOUE</t>
  </si>
  <si>
    <t>RESULTATS  EQUIPE</t>
  </si>
  <si>
    <t>Total BRUT NET</t>
  </si>
  <si>
    <t>IDX</t>
  </si>
  <si>
    <t xml:space="preserve">   + BAS SCORE 2</t>
  </si>
  <si>
    <t xml:space="preserve">   + BAS SCORE 1</t>
  </si>
  <si>
    <t xml:space="preserve">   + BAS SCORE 3</t>
  </si>
  <si>
    <t>DES 7 Meilleurs RENCONTRES</t>
  </si>
  <si>
    <t>3 H + 1 D +  1 SV</t>
  </si>
  <si>
    <t>TOTAL : 7 MEILLEURES RENCONTRES</t>
  </si>
  <si>
    <t>Catégories</t>
  </si>
  <si>
    <t>BRUT</t>
  </si>
  <si>
    <t>Total</t>
  </si>
  <si>
    <t>TOTAL SUR LES 7  MEILLEURES RENCONTRES</t>
  </si>
  <si>
    <t>NET</t>
  </si>
  <si>
    <t xml:space="preserve"> + BAS SCORE 2</t>
  </si>
  <si>
    <t xml:space="preserve">  + BAS SCORE 1</t>
  </si>
  <si>
    <t>NOMS PRENOMS</t>
  </si>
  <si>
    <t>CLUB DE LICENCE</t>
  </si>
  <si>
    <t>BRUT + NET</t>
  </si>
  <si>
    <t>Rolland Jean-Jacques</t>
  </si>
  <si>
    <t>Casteran Didier</t>
  </si>
  <si>
    <t>Nain Bernard</t>
  </si>
  <si>
    <t>Bensa Jacques</t>
  </si>
  <si>
    <t>Goiffon Daniel</t>
  </si>
  <si>
    <t>Molle Gérard</t>
  </si>
  <si>
    <t>Veroux Pierre</t>
  </si>
  <si>
    <t>Borne André</t>
  </si>
  <si>
    <t>Benmalek Mohamed</t>
  </si>
  <si>
    <t>Millet Patrice</t>
  </si>
  <si>
    <t>Brut</t>
  </si>
  <si>
    <t>Net</t>
  </si>
  <si>
    <t>B+N</t>
  </si>
  <si>
    <t>CLASSEMENT</t>
  </si>
  <si>
    <t>Juton Anne-Marie</t>
  </si>
  <si>
    <t>Boucher Auriau Marie-Paule</t>
  </si>
  <si>
    <t>Curot Marie-Pierre</t>
  </si>
  <si>
    <t>Martins Albertina</t>
  </si>
  <si>
    <t>Loisil Evelyne</t>
  </si>
  <si>
    <t>SUPER VETERANS MESSIEURS</t>
  </si>
  <si>
    <t>Garcia Robert</t>
  </si>
  <si>
    <t>Heulin Bernard</t>
  </si>
  <si>
    <t>Varnava Aggis</t>
  </si>
  <si>
    <t>TOTAL</t>
  </si>
  <si>
    <t>LA GRANDE MOTTE</t>
  </si>
  <si>
    <t>LE CAP D'AGDE</t>
  </si>
  <si>
    <t>SAINT THOMAS</t>
  </si>
  <si>
    <t>FONTCAUDE</t>
  </si>
  <si>
    <t>SAINTE ROSE</t>
  </si>
  <si>
    <t>VACQUEROLLES</t>
  </si>
  <si>
    <t>SAINT CYPRIEN</t>
  </si>
  <si>
    <t>CAMPAGNE</t>
  </si>
  <si>
    <t>CLASSEMENT PAR EQUIPE</t>
  </si>
  <si>
    <t>Saldana Marie-Claude</t>
  </si>
  <si>
    <t>Fanmuy Germaine</t>
  </si>
  <si>
    <t>Fraisse Joelle</t>
  </si>
  <si>
    <t>Dubois Francis</t>
  </si>
  <si>
    <t>Combes Patrick</t>
  </si>
  <si>
    <t>Chevrier Jacques</t>
  </si>
  <si>
    <t>Poussin Claude</t>
  </si>
  <si>
    <t>Medan Thierry</t>
  </si>
  <si>
    <t>Pts</t>
  </si>
  <si>
    <t>Grellet Catherine</t>
  </si>
  <si>
    <t>Durbesson Jean-Claude</t>
  </si>
  <si>
    <t>Dominiak Bernard</t>
  </si>
  <si>
    <t>Paris Pereira José</t>
  </si>
  <si>
    <t>Terme Jean-Yves</t>
  </si>
  <si>
    <t>Gauffres Jean</t>
  </si>
  <si>
    <t>Ferrier Geneviève</t>
  </si>
  <si>
    <t>Vergès Jacqueline</t>
  </si>
  <si>
    <t>Campagne</t>
  </si>
  <si>
    <t>Gravier Monique</t>
  </si>
  <si>
    <t>Sauvage Roland</t>
  </si>
  <si>
    <t>Bensa jacques</t>
  </si>
  <si>
    <t>Foreix Chantal</t>
  </si>
  <si>
    <t>Forgiarini Maurice</t>
  </si>
  <si>
    <t>Vergès Jean-Louis</t>
  </si>
  <si>
    <t>Vié Norbert</t>
  </si>
  <si>
    <t>Pic Saint Loup</t>
  </si>
  <si>
    <t>PIC SAINT LOUP</t>
  </si>
  <si>
    <t>1ère</t>
  </si>
  <si>
    <t>2ème</t>
  </si>
  <si>
    <t>3ème</t>
  </si>
  <si>
    <t>1er</t>
  </si>
  <si>
    <t>CLASSEMENT GENERAL
PAR EQUIPES</t>
  </si>
  <si>
    <t>CLASSEMENT GENERAL (BRUT + NET)
FEMMES</t>
  </si>
  <si>
    <t>CLASSEMENT BRUT
FEMMES</t>
  </si>
  <si>
    <t>CLASSEMENT NET
FEMMES</t>
  </si>
  <si>
    <t>CLASSEMENT GENERAL (BRUT + NET)
SUPER VETERANS</t>
  </si>
  <si>
    <t>CLASSEMENT BRUT
SUPER VETERANS</t>
  </si>
  <si>
    <t>CLASSEMENT NET
SUPER VETERANS</t>
  </si>
  <si>
    <t>CLASSEMENT GENERAL (BRUT + NET)
HOMMES</t>
  </si>
  <si>
    <t>CLASSEMENT BRUT
HOMMES</t>
  </si>
  <si>
    <t>CLASSEMENT NET
HOMMES</t>
  </si>
  <si>
    <t>Blanc Maurice</t>
  </si>
  <si>
    <t>Clément Marie-Odile</t>
  </si>
  <si>
    <t>VETERANS  2022</t>
  </si>
  <si>
    <t>VACQUEROLLE</t>
  </si>
  <si>
    <t>CARCASSONNE</t>
  </si>
  <si>
    <t>MASSANE</t>
  </si>
  <si>
    <t>PIC ST LOUP</t>
  </si>
  <si>
    <t>LE PIC SAINT LOUP</t>
  </si>
  <si>
    <t>PALMARES CIRCUIT VETERANS 2022</t>
  </si>
  <si>
    <t>Fontes Chantal</t>
  </si>
  <si>
    <t>Pons François</t>
  </si>
  <si>
    <t>Combes Christiane</t>
  </si>
  <si>
    <t>Heulin Danielle</t>
  </si>
  <si>
    <t>Dominiak Marie</t>
  </si>
  <si>
    <t>Estebe Nicole</t>
  </si>
  <si>
    <t>Palmier Claudine</t>
  </si>
  <si>
    <t>Estebe Gérard</t>
  </si>
  <si>
    <t>Guillemaud Jack</t>
  </si>
  <si>
    <t>Blin Dominique</t>
  </si>
  <si>
    <t>Pineau Mireille</t>
  </si>
  <si>
    <t>Pourtier Annie</t>
  </si>
  <si>
    <t>Varillon Dominique</t>
  </si>
  <si>
    <t>Weber Sylvie</t>
  </si>
  <si>
    <t>Crouzet Maddy</t>
  </si>
  <si>
    <t>Poméon Nicolas</t>
  </si>
  <si>
    <t>Daumeries Bruno</t>
  </si>
  <si>
    <t>Hamel Michel</t>
  </si>
  <si>
    <t>Hautin Maurice</t>
  </si>
  <si>
    <t>Vidal Thierry</t>
  </si>
  <si>
    <t>Scheier Alain</t>
  </si>
  <si>
    <t>Wallet Gérard</t>
  </si>
  <si>
    <t>Dollat Robert</t>
  </si>
  <si>
    <t>Gondy Pierre</t>
  </si>
  <si>
    <t>Palmier Guy</t>
  </si>
  <si>
    <t>Boulanger Patrick</t>
  </si>
  <si>
    <t>Donnelly Paul</t>
  </si>
  <si>
    <t>Pecastaing Philippe</t>
  </si>
  <si>
    <t>Forichon Bruno</t>
  </si>
  <si>
    <t>Varillon Pierre</t>
  </si>
  <si>
    <t>Wong Chi Man Maurice</t>
  </si>
  <si>
    <t>Bertrand Yves</t>
  </si>
  <si>
    <t>Cellier Jean-Louis</t>
  </si>
  <si>
    <t>Leysens Jean</t>
  </si>
  <si>
    <t>Pissavy Antoine</t>
  </si>
  <si>
    <t>Saez Denis</t>
  </si>
  <si>
    <t>Uranga José</t>
  </si>
  <si>
    <t>Tognazzoni Jean-Charles</t>
  </si>
  <si>
    <t>Morbidelli Gilles</t>
  </si>
  <si>
    <t>Barré Jean-Paul</t>
  </si>
  <si>
    <t>Michalski Michèle</t>
  </si>
  <si>
    <t>Wong Chi Man Chantal</t>
  </si>
  <si>
    <t>Bertrand yves</t>
  </si>
  <si>
    <t>Demeestere Olivier</t>
  </si>
  <si>
    <t>Giacomotto Bruno</t>
  </si>
  <si>
    <t>Super Vétéran Campagne</t>
  </si>
  <si>
    <t>Classement</t>
  </si>
  <si>
    <t>Bourgeaiseau Alain</t>
  </si>
  <si>
    <t>Batana Albert</t>
  </si>
  <si>
    <t>Bertaud Hélène</t>
  </si>
  <si>
    <t>Fournol Danielle</t>
  </si>
  <si>
    <t>Magis Marie Catherine</t>
  </si>
  <si>
    <t>Millot Marie Anne</t>
  </si>
  <si>
    <t>Rey Mireille</t>
  </si>
  <si>
    <t>Volpiliere Brigitte</t>
  </si>
  <si>
    <t>Foucou Ghislaine</t>
  </si>
  <si>
    <t>Trintignac Robert</t>
  </si>
  <si>
    <t>Boyd Christopher</t>
  </si>
  <si>
    <t>Diascorn Corentin</t>
  </si>
  <si>
    <t>Garcia Gérard</t>
  </si>
  <si>
    <t>Rubio François</t>
  </si>
  <si>
    <t>Chazel Serge</t>
  </si>
  <si>
    <t>Larnaes Gregers</t>
  </si>
  <si>
    <t>Thibeaudeau Patrick</t>
  </si>
  <si>
    <t>Bauerle Lothair</t>
  </si>
  <si>
    <t>Haas Véronique</t>
  </si>
  <si>
    <t>Vandanjon Evelyne</t>
  </si>
  <si>
    <t>Enjalbert Corinne</t>
  </si>
  <si>
    <t>Sobecki Christine</t>
  </si>
  <si>
    <t>Delor Chantal</t>
  </si>
  <si>
    <t>Benazech Françoise</t>
  </si>
  <si>
    <t>Briançon Lydie</t>
  </si>
  <si>
    <t>Miquel Caroline</t>
  </si>
  <si>
    <t>Idoipe Pierre</t>
  </si>
  <si>
    <t>Vandanjon Didier</t>
  </si>
  <si>
    <t>Lasserre Claude</t>
  </si>
  <si>
    <t>Brument Dominique</t>
  </si>
  <si>
    <t>Vuillerme Michel</t>
  </si>
  <si>
    <t>Comet Michel</t>
  </si>
  <si>
    <t>Chapuis Pierre</t>
  </si>
  <si>
    <t>Garcia Christian</t>
  </si>
  <si>
    <t>Faure Philippe</t>
  </si>
  <si>
    <t>Garrouste Jean-Luc</t>
  </si>
  <si>
    <t>Chatelin Alain</t>
  </si>
  <si>
    <t>Sobecki Philippe</t>
  </si>
  <si>
    <t>Caetano José</t>
  </si>
  <si>
    <t>Rodriguez Esther</t>
  </si>
  <si>
    <t>Colonna Nicole</t>
  </si>
  <si>
    <t>Nicolas Marie-Christine</t>
  </si>
  <si>
    <t>Botto France</t>
  </si>
  <si>
    <t>Gilles Max</t>
  </si>
  <si>
    <t>Caffin andré</t>
  </si>
  <si>
    <t>Brault Christian</t>
  </si>
  <si>
    <t>Mehn Christian</t>
  </si>
  <si>
    <t>Nicolas Guy</t>
  </si>
  <si>
    <t>Caffin André</t>
  </si>
  <si>
    <t>Hannon Gérard</t>
  </si>
  <si>
    <t>Rouan Nadine</t>
  </si>
  <si>
    <t>Delaude Marie-Claude</t>
  </si>
  <si>
    <t>Giraudet-Franchino Danielle</t>
  </si>
  <si>
    <t>Miegeville Marianne</t>
  </si>
  <si>
    <t>Cabanne Norbert</t>
  </si>
  <si>
    <t>Manuello Robert</t>
  </si>
  <si>
    <t>Des Hayes de Gassart Ollivier</t>
  </si>
  <si>
    <t>Frette Michèle</t>
  </si>
  <si>
    <t>Carcassonne</t>
  </si>
  <si>
    <t>Marcerou Françoise</t>
  </si>
  <si>
    <t>Lefebvre Jacques</t>
  </si>
  <si>
    <t>Gilles Joël</t>
  </si>
  <si>
    <t>Milani Alain</t>
  </si>
  <si>
    <t>Floutie Michel</t>
  </si>
  <si>
    <t>Pennavaire Jean-Pierre</t>
  </si>
  <si>
    <t>Super Vétéran Carcassonne</t>
  </si>
  <si>
    <t>Terras Catherine</t>
  </si>
  <si>
    <t>Leszczynski Danielle</t>
  </si>
  <si>
    <t>Rose Marie-Christine</t>
  </si>
  <si>
    <t>Drillon Alain</t>
  </si>
  <si>
    <t>Vignat Guy</t>
  </si>
  <si>
    <t>Roques Michel</t>
  </si>
  <si>
    <t xml:space="preserve">Fustinoni Jean-Luc </t>
  </si>
  <si>
    <t>Pineau Alain</t>
  </si>
  <si>
    <t>Avarguez Bernard</t>
  </si>
  <si>
    <t>Saint Cyprien</t>
  </si>
  <si>
    <t>Terras Jean-Marie</t>
  </si>
  <si>
    <t>Masanet Jean-Pierre</t>
  </si>
  <si>
    <t>Weil Nadine</t>
  </si>
  <si>
    <t>Fernandez Michel</t>
  </si>
  <si>
    <t>Hooghe Alain</t>
  </si>
  <si>
    <t>Le Marchand Odette</t>
  </si>
  <si>
    <t>Sophy Monfort André</t>
  </si>
  <si>
    <t>Sébastian Jean-François</t>
  </si>
  <si>
    <t>Casteill Alain</t>
  </si>
  <si>
    <t>Greffe Roland</t>
  </si>
  <si>
    <t>Ruas Bernard</t>
  </si>
  <si>
    <t>Guerrier Bernard</t>
  </si>
  <si>
    <t>Garcia Marie-France</t>
  </si>
  <si>
    <t>Kondrot Edward</t>
  </si>
  <si>
    <t>Prom Thuch</t>
  </si>
  <si>
    <t>Le Marchand Michel</t>
  </si>
  <si>
    <t>Chaton Jean-Marc</t>
  </si>
  <si>
    <t>Grivart Jacques</t>
  </si>
  <si>
    <t>Legendre Marc</t>
  </si>
  <si>
    <t>Bertaud Jacques</t>
  </si>
  <si>
    <t>Lavalle Patrick</t>
  </si>
  <si>
    <t>Bergez Eric</t>
  </si>
  <si>
    <t>Soula Pierre</t>
  </si>
  <si>
    <t>Bigi Nicole</t>
  </si>
  <si>
    <t>Départagée (le Brut prime le Net)</t>
  </si>
  <si>
    <t>Départagée sur le total des 9 parties jouées</t>
  </si>
  <si>
    <t>FONTES Chantal</t>
  </si>
  <si>
    <t>Saint Thomas</t>
  </si>
  <si>
    <t>CLEMENT Marie-Odile</t>
  </si>
  <si>
    <t>Nîmes Vacquerolles</t>
  </si>
  <si>
    <t>COMBES Christiane</t>
  </si>
  <si>
    <t>Cap d'Agde</t>
  </si>
  <si>
    <t>BOUSSAT Francis</t>
  </si>
  <si>
    <t>GUILLEMAUD Jack</t>
  </si>
  <si>
    <t>La Grande Motte</t>
  </si>
  <si>
    <t>LEWEURS Jean-Paul</t>
  </si>
  <si>
    <t>BARAGNON Bernard</t>
  </si>
  <si>
    <t>PONS François</t>
  </si>
  <si>
    <t>DECOCQ Philippe</t>
  </si>
  <si>
    <t>PAREJA Jean-Michel</t>
  </si>
  <si>
    <t>THIERRY Daniel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</si>
</sst>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rgb="FF000000"/>
      <name val="Helvetica Neue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8"/>
      <color rgb="FF1F497D"/>
      <name val="Cambria"/>
      <family val="2"/>
      <scheme val="major"/>
    </font>
    <font>
      <b/>
      <sz val="15"/>
      <color rgb="FF1F497D"/>
      <name val="Calibri"/>
      <family val="2"/>
      <scheme val="minor"/>
    </font>
    <font>
      <b/>
      <sz val="13"/>
      <color rgb="FF1F497D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FFFF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Helvetica Neue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24"/>
      <name val="Calibri"/>
      <family val="2"/>
      <scheme val="minor"/>
    </font>
    <font>
      <b/>
      <sz val="36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9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1C1"/>
        <bgColor indexed="64"/>
      </patternFill>
    </fill>
    <fill>
      <patternFill patternType="solid">
        <fgColor rgb="FF81E7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4F81BD"/>
      </patternFill>
    </fill>
    <fill>
      <patternFill patternType="solid">
        <fgColor rgb="FFDBE5F1"/>
      </patternFill>
    </fill>
    <fill>
      <patternFill patternType="solid">
        <fgColor rgb="FFB8CCE4"/>
      </patternFill>
    </fill>
    <fill>
      <patternFill patternType="solid">
        <fgColor rgb="FF95B3D7"/>
      </patternFill>
    </fill>
    <fill>
      <patternFill patternType="solid">
        <fgColor rgb="FFC0504D"/>
      </patternFill>
    </fill>
    <fill>
      <patternFill patternType="solid">
        <fgColor rgb="FFF2DBDB"/>
      </patternFill>
    </fill>
    <fill>
      <patternFill patternType="solid">
        <fgColor rgb="FFE5B8B7"/>
      </patternFill>
    </fill>
    <fill>
      <patternFill patternType="solid">
        <fgColor rgb="FFD99594"/>
      </patternFill>
    </fill>
    <fill>
      <patternFill patternType="solid">
        <fgColor rgb="FF9BBB59"/>
      </patternFill>
    </fill>
    <fill>
      <patternFill patternType="solid">
        <fgColor rgb="FFEAF1DD"/>
      </patternFill>
    </fill>
    <fill>
      <patternFill patternType="solid">
        <fgColor rgb="FFD6E3BC"/>
      </patternFill>
    </fill>
    <fill>
      <patternFill patternType="solid">
        <fgColor rgb="FFC2D69B"/>
      </patternFill>
    </fill>
    <fill>
      <patternFill patternType="solid">
        <fgColor rgb="FF8064A2"/>
      </patternFill>
    </fill>
    <fill>
      <patternFill patternType="solid">
        <fgColor rgb="FFE5DFEC"/>
      </patternFill>
    </fill>
    <fill>
      <patternFill patternType="solid">
        <fgColor rgb="FFCCC0D9"/>
      </patternFill>
    </fill>
    <fill>
      <patternFill patternType="solid">
        <fgColor rgb="FFB2A1C7"/>
      </patternFill>
    </fill>
    <fill>
      <patternFill patternType="solid">
        <fgColor rgb="FF4BACC6"/>
      </patternFill>
    </fill>
    <fill>
      <patternFill patternType="solid">
        <fgColor rgb="FFDAEEF3"/>
      </patternFill>
    </fill>
    <fill>
      <patternFill patternType="solid">
        <fgColor rgb="FFB6DDE8"/>
      </patternFill>
    </fill>
    <fill>
      <patternFill patternType="solid">
        <fgColor rgb="FF92CDDC"/>
      </patternFill>
    </fill>
    <fill>
      <patternFill patternType="solid">
        <fgColor rgb="FFF79646"/>
      </patternFill>
    </fill>
    <fill>
      <patternFill patternType="solid">
        <fgColor rgb="FFFDE9D9"/>
      </patternFill>
    </fill>
    <fill>
      <patternFill patternType="solid">
        <fgColor rgb="FFFBD4B4"/>
      </patternFill>
    </fill>
    <fill>
      <patternFill patternType="solid">
        <fgColor rgb="FFFABF8F"/>
      </patternFill>
    </fill>
    <fill>
      <patternFill patternType="solid">
        <fgColor rgb="FFFFFF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D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B8B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987E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D13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389"/>
        <bgColor indexed="64"/>
      </patternFill>
    </fill>
    <fill>
      <patternFill patternType="solid">
        <fgColor theme="5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6BFDD"/>
      </bottom>
      <diagonal/>
    </border>
    <border>
      <left/>
      <right/>
      <top/>
      <bottom style="medium">
        <color rgb="FF95B3D7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4">
    <xf numFmtId="0" fontId="0" fillId="0" borderId="0"/>
    <xf numFmtId="0" fontId="5" fillId="0" borderId="0">
      <alignment vertical="top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0" fillId="0" borderId="2"/>
    <xf numFmtId="0" fontId="11" fillId="0" borderId="3"/>
    <xf numFmtId="0" fontId="12" fillId="0" borderId="4"/>
    <xf numFmtId="0" fontId="12" fillId="0" borderId="0"/>
    <xf numFmtId="0" fontId="13" fillId="8" borderId="0"/>
    <xf numFmtId="0" fontId="14" fillId="9" borderId="0"/>
    <xf numFmtId="0" fontId="15" fillId="10" borderId="0"/>
    <xf numFmtId="0" fontId="16" fillId="11" borderId="5"/>
    <xf numFmtId="0" fontId="17" fillId="12" borderId="6"/>
    <xf numFmtId="0" fontId="18" fillId="12" borderId="5"/>
    <xf numFmtId="0" fontId="19" fillId="0" borderId="7"/>
    <xf numFmtId="0" fontId="20" fillId="13" borderId="8"/>
    <xf numFmtId="0" fontId="21" fillId="0" borderId="0"/>
    <xf numFmtId="0" fontId="2" fillId="14" borderId="9"/>
    <xf numFmtId="0" fontId="22" fillId="0" borderId="0"/>
    <xf numFmtId="0" fontId="3" fillId="0" borderId="10"/>
    <xf numFmtId="0" fontId="23" fillId="15" borderId="0"/>
    <xf numFmtId="0" fontId="2" fillId="16" borderId="0"/>
    <xf numFmtId="0" fontId="2" fillId="17" borderId="0"/>
    <xf numFmtId="0" fontId="23" fillId="18" borderId="0"/>
    <xf numFmtId="0" fontId="23" fillId="19" borderId="0"/>
    <xf numFmtId="0" fontId="2" fillId="20" borderId="0"/>
    <xf numFmtId="0" fontId="2" fillId="21" borderId="0"/>
    <xf numFmtId="0" fontId="23" fillId="22" borderId="0"/>
    <xf numFmtId="0" fontId="23" fillId="23" borderId="0"/>
    <xf numFmtId="0" fontId="2" fillId="24" borderId="0"/>
    <xf numFmtId="0" fontId="2" fillId="25" borderId="0"/>
    <xf numFmtId="0" fontId="23" fillId="26" borderId="0"/>
    <xf numFmtId="0" fontId="23" fillId="27" borderId="0"/>
    <xf numFmtId="0" fontId="2" fillId="28" borderId="0"/>
    <xf numFmtId="0" fontId="2" fillId="29" borderId="0"/>
    <xf numFmtId="0" fontId="23" fillId="30" borderId="0"/>
    <xf numFmtId="0" fontId="23" fillId="31" borderId="0"/>
    <xf numFmtId="0" fontId="2" fillId="32" borderId="0"/>
    <xf numFmtId="0" fontId="2" fillId="33" borderId="0"/>
    <xf numFmtId="0" fontId="23" fillId="34" borderId="0"/>
    <xf numFmtId="0" fontId="23" fillId="35" borderId="0"/>
    <xf numFmtId="0" fontId="2" fillId="36" borderId="0"/>
    <xf numFmtId="0" fontId="2" fillId="37" borderId="0"/>
    <xf numFmtId="0" fontId="23" fillId="38" borderId="0"/>
    <xf numFmtId="0" fontId="26" fillId="0" borderId="0"/>
    <xf numFmtId="0" fontId="27" fillId="0" borderId="0"/>
    <xf numFmtId="0" fontId="27" fillId="0" borderId="0"/>
    <xf numFmtId="0" fontId="1" fillId="0" borderId="0"/>
    <xf numFmtId="0" fontId="29" fillId="0" borderId="0" applyNumberFormat="0" applyFill="0" applyBorder="0" applyProtection="0">
      <alignment vertical="top"/>
    </xf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 applyNumberFormat="0" applyFill="0" applyBorder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 applyNumberFormat="0" applyFill="0" applyBorder="0" applyAlignment="0" applyProtection="0"/>
    <xf numFmtId="0" fontId="32" fillId="0" borderId="24" applyNumberFormat="0" applyFill="0" applyAlignment="0" applyProtection="0"/>
    <xf numFmtId="0" fontId="33" fillId="0" borderId="25" applyNumberFormat="0" applyFill="0" applyAlignment="0" applyProtection="0"/>
    <xf numFmtId="0" fontId="34" fillId="0" borderId="26" applyNumberFormat="0" applyFill="0" applyAlignment="0" applyProtection="0"/>
    <xf numFmtId="0" fontId="34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35" fillId="13" borderId="8" applyNumberFormat="0" applyAlignment="0" applyProtection="0"/>
    <xf numFmtId="0" fontId="21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2" fillId="0" borderId="0" applyNumberFormat="0" applyFill="0" applyBorder="0" applyAlignment="0" applyProtection="0"/>
    <xf numFmtId="0" fontId="28" fillId="0" borderId="27" applyNumberFormat="0" applyFill="0" applyAlignment="0" applyProtection="0"/>
    <xf numFmtId="0" fontId="36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36" fillId="51" borderId="0" applyNumberFormat="0" applyBorder="0" applyAlignment="0" applyProtection="0"/>
    <xf numFmtId="0" fontId="36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36" fillId="55" borderId="0" applyNumberFormat="0" applyBorder="0" applyAlignment="0" applyProtection="0"/>
    <xf numFmtId="0" fontId="36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36" fillId="59" borderId="0" applyNumberFormat="0" applyBorder="0" applyAlignment="0" applyProtection="0"/>
    <xf numFmtId="0" fontId="36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2" borderId="0" applyNumberFormat="0" applyBorder="0" applyAlignment="0" applyProtection="0"/>
    <xf numFmtId="0" fontId="36" fillId="63" borderId="0" applyNumberFormat="0" applyBorder="0" applyAlignment="0" applyProtection="0"/>
    <xf numFmtId="0" fontId="36" fillId="64" borderId="0" applyNumberFormat="0" applyBorder="0" applyAlignment="0" applyProtection="0"/>
    <xf numFmtId="0" fontId="1" fillId="65" borderId="0" applyNumberFormat="0" applyBorder="0" applyAlignment="0" applyProtection="0"/>
    <xf numFmtId="0" fontId="1" fillId="66" borderId="0" applyNumberFormat="0" applyBorder="0" applyAlignment="0" applyProtection="0"/>
    <xf numFmtId="0" fontId="36" fillId="67" borderId="0" applyNumberFormat="0" applyBorder="0" applyAlignment="0" applyProtection="0"/>
    <xf numFmtId="0" fontId="36" fillId="68" borderId="0" applyNumberFormat="0" applyBorder="0" applyAlignment="0" applyProtection="0"/>
    <xf numFmtId="0" fontId="1" fillId="69" borderId="0" applyNumberFormat="0" applyBorder="0" applyAlignment="0" applyProtection="0"/>
    <xf numFmtId="0" fontId="1" fillId="70" borderId="0" applyNumberFormat="0" applyBorder="0" applyAlignment="0" applyProtection="0"/>
    <xf numFmtId="0" fontId="36" fillId="71" borderId="0" applyNumberFormat="0" applyBorder="0" applyAlignment="0" applyProtection="0"/>
    <xf numFmtId="0" fontId="37" fillId="0" borderId="0"/>
    <xf numFmtId="0" fontId="37" fillId="0" borderId="0"/>
    <xf numFmtId="0" fontId="37" fillId="0" borderId="0"/>
  </cellStyleXfs>
  <cellXfs count="319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14" fontId="8" fillId="0" borderId="0" xfId="0" applyNumberFormat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3" fillId="0" borderId="0" xfId="0" applyFont="1"/>
    <xf numFmtId="0" fontId="0" fillId="0" borderId="12" xfId="0" applyBorder="1" applyAlignment="1">
      <alignment horizontal="center"/>
    </xf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8" fillId="0" borderId="0" xfId="0" applyFont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25" fillId="43" borderId="1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2" borderId="16" xfId="0" applyFont="1" applyFill="1" applyBorder="1" applyAlignment="1">
      <alignment horizontal="center" vertical="center"/>
    </xf>
    <xf numFmtId="164" fontId="4" fillId="2" borderId="11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/>
    <xf numFmtId="0" fontId="4" fillId="0" borderId="12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5" fillId="0" borderId="0" xfId="0" applyFont="1" applyFill="1" applyBorder="1" applyAlignment="1">
      <alignment horizontal="center"/>
    </xf>
    <xf numFmtId="1" fontId="3" fillId="42" borderId="11" xfId="0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7" fillId="0" borderId="0" xfId="0" applyFont="1" applyBorder="1"/>
    <xf numFmtId="0" fontId="25" fillId="42" borderId="11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0" fillId="0" borderId="47" xfId="0" applyBorder="1" applyAlignment="1">
      <alignment horizontal="center"/>
    </xf>
    <xf numFmtId="0" fontId="25" fillId="78" borderId="11" xfId="0" applyFont="1" applyFill="1" applyBorder="1" applyAlignment="1">
      <alignment horizontal="center" vertical="center"/>
    </xf>
    <xf numFmtId="0" fontId="3" fillId="39" borderId="38" xfId="0" applyFont="1" applyFill="1" applyBorder="1" applyAlignment="1">
      <alignment horizontal="center"/>
    </xf>
    <xf numFmtId="0" fontId="3" fillId="72" borderId="33" xfId="0" applyFont="1" applyFill="1" applyBorder="1" applyAlignment="1">
      <alignment horizontal="center"/>
    </xf>
    <xf numFmtId="0" fontId="3" fillId="40" borderId="48" xfId="0" applyFont="1" applyFill="1" applyBorder="1" applyAlignment="1">
      <alignment horizontal="center"/>
    </xf>
    <xf numFmtId="0" fontId="3" fillId="3" borderId="38" xfId="0" applyFont="1" applyFill="1" applyBorder="1" applyAlignment="1">
      <alignment horizontal="center"/>
    </xf>
    <xf numFmtId="0" fontId="41" fillId="0" borderId="0" xfId="0" applyFont="1" applyAlignment="1">
      <alignment horizontal="center"/>
    </xf>
    <xf numFmtId="0" fontId="39" fillId="43" borderId="41" xfId="0" applyFont="1" applyFill="1" applyBorder="1" applyAlignment="1">
      <alignment horizontal="center"/>
    </xf>
    <xf numFmtId="0" fontId="41" fillId="0" borderId="1" xfId="0" applyFont="1" applyBorder="1" applyAlignment="1">
      <alignment horizontal="center" vertical="center"/>
    </xf>
    <xf numFmtId="0" fontId="25" fillId="0" borderId="1" xfId="0" applyFont="1" applyBorder="1"/>
    <xf numFmtId="0" fontId="25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41" fillId="79" borderId="1" xfId="0" applyFont="1" applyFill="1" applyBorder="1" applyAlignment="1">
      <alignment horizontal="center" vertical="center"/>
    </xf>
    <xf numFmtId="0" fontId="41" fillId="39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47" xfId="0" applyBorder="1"/>
    <xf numFmtId="0" fontId="0" fillId="5" borderId="47" xfId="0" applyFill="1" applyBorder="1"/>
    <xf numFmtId="0" fontId="0" fillId="6" borderId="47" xfId="0" applyFill="1" applyBorder="1"/>
    <xf numFmtId="0" fontId="0" fillId="4" borderId="47" xfId="0" applyFill="1" applyBorder="1"/>
    <xf numFmtId="0" fontId="0" fillId="46" borderId="47" xfId="0" applyFill="1" applyBorder="1"/>
    <xf numFmtId="0" fontId="4" fillId="0" borderId="47" xfId="0" applyFont="1" applyBorder="1"/>
    <xf numFmtId="0" fontId="7" fillId="0" borderId="47" xfId="0" applyFont="1" applyBorder="1" applyAlignment="1">
      <alignment horizontal="center"/>
    </xf>
    <xf numFmtId="0" fontId="7" fillId="6" borderId="47" xfId="0" applyFont="1" applyFill="1" applyBorder="1"/>
    <xf numFmtId="0" fontId="4" fillId="0" borderId="47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/>
    </xf>
    <xf numFmtId="0" fontId="7" fillId="4" borderId="47" xfId="0" applyFont="1" applyFill="1" applyBorder="1"/>
    <xf numFmtId="0" fontId="7" fillId="5" borderId="47" xfId="0" applyFont="1" applyFill="1" applyBorder="1"/>
    <xf numFmtId="0" fontId="7" fillId="46" borderId="47" xfId="0" applyFont="1" applyFill="1" applyBorder="1"/>
    <xf numFmtId="0" fontId="4" fillId="0" borderId="12" xfId="0" applyFont="1" applyBorder="1"/>
    <xf numFmtId="0" fontId="0" fillId="0" borderId="12" xfId="0" applyBorder="1"/>
    <xf numFmtId="0" fontId="7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0" fillId="0" borderId="0" xfId="0" applyFill="1"/>
    <xf numFmtId="0" fontId="4" fillId="0" borderId="47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9" fillId="75" borderId="47" xfId="0" applyFont="1" applyFill="1" applyBorder="1" applyAlignment="1">
      <alignment horizontal="left" vertical="center"/>
    </xf>
    <xf numFmtId="0" fontId="39" fillId="83" borderId="47" xfId="0" applyFont="1" applyFill="1" applyBorder="1" applyAlignment="1">
      <alignment horizontal="left" vertical="center"/>
    </xf>
    <xf numFmtId="0" fontId="25" fillId="75" borderId="47" xfId="0" applyFont="1" applyFill="1" applyBorder="1" applyAlignment="1">
      <alignment horizontal="center" vertical="center"/>
    </xf>
    <xf numFmtId="0" fontId="25" fillId="83" borderId="47" xfId="0" applyFont="1" applyFill="1" applyBorder="1" applyAlignment="1">
      <alignment horizontal="center" vertical="center"/>
    </xf>
    <xf numFmtId="0" fontId="39" fillId="82" borderId="12" xfId="0" applyFont="1" applyFill="1" applyBorder="1" applyAlignment="1">
      <alignment horizontal="left" vertical="center"/>
    </xf>
    <xf numFmtId="0" fontId="25" fillId="82" borderId="12" xfId="0" applyFont="1" applyFill="1" applyBorder="1" applyAlignment="1">
      <alignment horizontal="center" vertical="center"/>
    </xf>
    <xf numFmtId="0" fontId="0" fillId="80" borderId="47" xfId="0" applyFill="1" applyBorder="1"/>
    <xf numFmtId="0" fontId="4" fillId="0" borderId="53" xfId="0" applyFont="1" applyFill="1" applyBorder="1"/>
    <xf numFmtId="0" fontId="4" fillId="0" borderId="1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0" fillId="86" borderId="47" xfId="0" applyFill="1" applyBorder="1"/>
    <xf numFmtId="0" fontId="0" fillId="88" borderId="47" xfId="0" applyFill="1" applyBorder="1"/>
    <xf numFmtId="0" fontId="7" fillId="88" borderId="47" xfId="0" applyFont="1" applyFill="1" applyBorder="1"/>
    <xf numFmtId="0" fontId="0" fillId="89" borderId="47" xfId="0" applyFill="1" applyBorder="1"/>
    <xf numFmtId="0" fontId="7" fillId="89" borderId="47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43" fillId="0" borderId="0" xfId="0" applyFont="1" applyFill="1" applyAlignment="1">
      <alignment horizontal="center"/>
    </xf>
    <xf numFmtId="0" fontId="43" fillId="0" borderId="47" xfId="0" applyFont="1" applyFill="1" applyBorder="1" applyAlignment="1">
      <alignment horizontal="center" vertical="center"/>
    </xf>
    <xf numFmtId="0" fontId="49" fillId="0" borderId="34" xfId="0" applyFont="1" applyFill="1" applyBorder="1" applyAlignment="1">
      <alignment horizontal="center"/>
    </xf>
    <xf numFmtId="0" fontId="25" fillId="39" borderId="1" xfId="0" applyFont="1" applyFill="1" applyBorder="1"/>
    <xf numFmtId="0" fontId="25" fillId="39" borderId="1" xfId="0" applyFont="1" applyFill="1" applyBorder="1" applyAlignment="1">
      <alignment horizontal="center" vertical="center"/>
    </xf>
    <xf numFmtId="0" fontId="25" fillId="79" borderId="1" xfId="0" applyFont="1" applyFill="1" applyBorder="1"/>
    <xf numFmtId="0" fontId="25" fillId="79" borderId="1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/>
    </xf>
    <xf numFmtId="0" fontId="0" fillId="0" borderId="47" xfId="0" applyFill="1" applyBorder="1"/>
    <xf numFmtId="0" fontId="41" fillId="73" borderId="1" xfId="0" applyFont="1" applyFill="1" applyBorder="1" applyAlignment="1">
      <alignment horizontal="center" vertical="center"/>
    </xf>
    <xf numFmtId="0" fontId="25" fillId="73" borderId="1" xfId="0" applyFont="1" applyFill="1" applyBorder="1"/>
    <xf numFmtId="0" fontId="25" fillId="73" borderId="1" xfId="0" applyFont="1" applyFill="1" applyBorder="1" applyAlignment="1">
      <alignment horizontal="center" vertical="center"/>
    </xf>
    <xf numFmtId="0" fontId="41" fillId="0" borderId="47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40" borderId="30" xfId="0" applyFont="1" applyFill="1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5" borderId="18" xfId="0" applyFill="1" applyBorder="1" applyAlignment="1">
      <alignment vertical="center"/>
    </xf>
    <xf numFmtId="0" fontId="0" fillId="39" borderId="44" xfId="0" applyFill="1" applyBorder="1" applyAlignment="1">
      <alignment horizontal="center" vertical="center"/>
    </xf>
    <xf numFmtId="0" fontId="0" fillId="72" borderId="45" xfId="0" applyFill="1" applyBorder="1" applyAlignment="1">
      <alignment horizontal="center" vertical="center"/>
    </xf>
    <xf numFmtId="0" fontId="0" fillId="40" borderId="46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40" borderId="22" xfId="0" applyFont="1" applyFill="1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3" fillId="41" borderId="22" xfId="0" applyFont="1" applyFill="1" applyBorder="1" applyAlignment="1">
      <alignment vertical="center"/>
    </xf>
    <xf numFmtId="0" fontId="0" fillId="39" borderId="47" xfId="0" applyFill="1" applyBorder="1" applyAlignment="1">
      <alignment horizontal="center" vertical="center"/>
    </xf>
    <xf numFmtId="0" fontId="0" fillId="72" borderId="47" xfId="0" applyFill="1" applyBorder="1" applyAlignment="1">
      <alignment horizontal="center" vertical="center"/>
    </xf>
    <xf numFmtId="0" fontId="0" fillId="40" borderId="47" xfId="0" applyFill="1" applyBorder="1" applyAlignment="1">
      <alignment horizontal="center" vertical="center"/>
    </xf>
    <xf numFmtId="0" fontId="39" fillId="43" borderId="47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39" fillId="0" borderId="47" xfId="0" applyFont="1" applyFill="1" applyBorder="1" applyAlignment="1">
      <alignment horizontal="center" vertical="center"/>
    </xf>
    <xf numFmtId="0" fontId="3" fillId="41" borderId="51" xfId="0" applyFont="1" applyFill="1" applyBorder="1" applyAlignment="1">
      <alignment vertical="center"/>
    </xf>
    <xf numFmtId="0" fontId="3" fillId="39" borderId="22" xfId="0" applyFont="1" applyFill="1" applyBorder="1" applyAlignment="1">
      <alignment vertical="center"/>
    </xf>
    <xf numFmtId="0" fontId="3" fillId="39" borderId="51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0" fillId="86" borderId="18" xfId="0" applyFill="1" applyBorder="1" applyAlignment="1">
      <alignment vertical="center"/>
    </xf>
    <xf numFmtId="0" fontId="3" fillId="40" borderId="49" xfId="0" applyFont="1" applyFill="1" applyBorder="1" applyAlignment="1">
      <alignment vertical="center"/>
    </xf>
    <xf numFmtId="0" fontId="0" fillId="0" borderId="50" xfId="0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0" fillId="88" borderId="18" xfId="0" applyFill="1" applyBorder="1" applyAlignment="1">
      <alignment vertical="center"/>
    </xf>
    <xf numFmtId="164" fontId="0" fillId="0" borderId="52" xfId="0" applyNumberFormat="1" applyBorder="1" applyAlignment="1">
      <alignment horizontal="center" vertical="center"/>
    </xf>
    <xf numFmtId="0" fontId="0" fillId="4" borderId="18" xfId="0" applyFill="1" applyBorder="1" applyAlignment="1">
      <alignment vertical="center"/>
    </xf>
    <xf numFmtId="0" fontId="3" fillId="40" borderId="51" xfId="0" applyFont="1" applyFill="1" applyBorder="1" applyAlignment="1">
      <alignment vertical="center"/>
    </xf>
    <xf numFmtId="15" fontId="3" fillId="41" borderId="22" xfId="0" applyNumberFormat="1" applyFont="1" applyFill="1" applyBorder="1" applyAlignment="1">
      <alignment vertical="center"/>
    </xf>
    <xf numFmtId="0" fontId="0" fillId="46" borderId="18" xfId="0" applyFill="1" applyBorder="1" applyAlignment="1">
      <alignment vertical="center"/>
    </xf>
    <xf numFmtId="0" fontId="0" fillId="44" borderId="18" xfId="0" applyFill="1" applyBorder="1" applyAlignment="1">
      <alignment vertical="center"/>
    </xf>
    <xf numFmtId="0" fontId="0" fillId="46" borderId="47" xfId="0" applyFill="1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6" borderId="18" xfId="0" applyFill="1" applyBorder="1" applyAlignment="1">
      <alignment vertical="center"/>
    </xf>
    <xf numFmtId="0" fontId="0" fillId="45" borderId="18" xfId="0" applyFill="1" applyBorder="1" applyAlignment="1">
      <alignment vertical="center"/>
    </xf>
    <xf numFmtId="0" fontId="0" fillId="0" borderId="43" xfId="0" applyBorder="1" applyAlignment="1">
      <alignment horizontal="center" vertical="center"/>
    </xf>
    <xf numFmtId="0" fontId="0" fillId="40" borderId="22" xfId="0" applyFill="1" applyBorder="1" applyAlignment="1">
      <alignment vertical="center"/>
    </xf>
    <xf numFmtId="0" fontId="4" fillId="0" borderId="43" xfId="0" applyFont="1" applyBorder="1" applyAlignment="1">
      <alignment vertical="center"/>
    </xf>
    <xf numFmtId="164" fontId="0" fillId="0" borderId="43" xfId="0" applyNumberFormat="1" applyBorder="1" applyAlignment="1">
      <alignment horizontal="center" vertical="center"/>
    </xf>
    <xf numFmtId="0" fontId="0" fillId="80" borderId="55" xfId="0" applyFill="1" applyBorder="1" applyAlignment="1">
      <alignment vertical="center"/>
    </xf>
    <xf numFmtId="0" fontId="3" fillId="39" borderId="54" xfId="0" applyFont="1" applyFill="1" applyBorder="1" applyAlignment="1">
      <alignment vertical="center"/>
    </xf>
    <xf numFmtId="0" fontId="3" fillId="41" borderId="54" xfId="0" applyFont="1" applyFill="1" applyBorder="1" applyAlignment="1">
      <alignment vertical="center"/>
    </xf>
    <xf numFmtId="0" fontId="3" fillId="41" borderId="47" xfId="0" applyFont="1" applyFill="1" applyBorder="1" applyAlignment="1">
      <alignment vertical="center"/>
    </xf>
    <xf numFmtId="164" fontId="0" fillId="0" borderId="0" xfId="0" applyNumberFormat="1" applyBorder="1" applyAlignment="1">
      <alignment horizontal="center" vertical="center"/>
    </xf>
    <xf numFmtId="0" fontId="0" fillId="0" borderId="18" xfId="0" applyFill="1" applyBorder="1" applyAlignment="1">
      <alignment vertical="center"/>
    </xf>
    <xf numFmtId="0" fontId="0" fillId="87" borderId="47" xfId="0" applyFill="1" applyBorder="1"/>
    <xf numFmtId="164" fontId="0" fillId="0" borderId="47" xfId="0" applyNumberFormat="1" applyBorder="1" applyAlignment="1">
      <alignment horizontal="center" vertical="center"/>
    </xf>
    <xf numFmtId="0" fontId="7" fillId="6" borderId="12" xfId="0" applyFont="1" applyFill="1" applyBorder="1"/>
    <xf numFmtId="0" fontId="0" fillId="6" borderId="12" xfId="0" applyFill="1" applyBorder="1"/>
    <xf numFmtId="0" fontId="0" fillId="86" borderId="12" xfId="0" applyFill="1" applyBorder="1"/>
    <xf numFmtId="0" fontId="0" fillId="46" borderId="12" xfId="0" applyFill="1" applyBorder="1"/>
    <xf numFmtId="0" fontId="0" fillId="5" borderId="12" xfId="0" applyFill="1" applyBorder="1"/>
    <xf numFmtId="0" fontId="3" fillId="0" borderId="0" xfId="0" applyFont="1" applyBorder="1"/>
    <xf numFmtId="0" fontId="42" fillId="82" borderId="57" xfId="0" applyFont="1" applyFill="1" applyBorder="1" applyAlignment="1">
      <alignment horizontal="center" vertical="center"/>
    </xf>
    <xf numFmtId="0" fontId="42" fillId="82" borderId="58" xfId="0" applyFont="1" applyFill="1" applyBorder="1" applyAlignment="1">
      <alignment horizontal="center" vertical="center"/>
    </xf>
    <xf numFmtId="0" fontId="42" fillId="75" borderId="23" xfId="0" applyFont="1" applyFill="1" applyBorder="1" applyAlignment="1">
      <alignment horizontal="center" vertical="center"/>
    </xf>
    <xf numFmtId="0" fontId="42" fillId="75" borderId="56" xfId="0" applyFont="1" applyFill="1" applyBorder="1" applyAlignment="1">
      <alignment horizontal="center" vertical="center"/>
    </xf>
    <xf numFmtId="0" fontId="42" fillId="83" borderId="23" xfId="0" applyFont="1" applyFill="1" applyBorder="1" applyAlignment="1">
      <alignment horizontal="center" vertical="center"/>
    </xf>
    <xf numFmtId="0" fontId="42" fillId="83" borderId="56" xfId="0" applyFont="1" applyFill="1" applyBorder="1" applyAlignment="1">
      <alignment horizontal="center" vertical="center"/>
    </xf>
    <xf numFmtId="0" fontId="46" fillId="39" borderId="21" xfId="0" applyFont="1" applyFill="1" applyBorder="1" applyAlignment="1">
      <alignment horizontal="center" vertical="center" wrapText="1"/>
    </xf>
    <xf numFmtId="0" fontId="46" fillId="39" borderId="13" xfId="0" applyFont="1" applyFill="1" applyBorder="1" applyAlignment="1">
      <alignment horizontal="center" vertical="center" wrapText="1"/>
    </xf>
    <xf numFmtId="0" fontId="46" fillId="39" borderId="13" xfId="0" applyFont="1" applyFill="1" applyBorder="1" applyAlignment="1">
      <alignment horizontal="center" vertical="center"/>
    </xf>
    <xf numFmtId="0" fontId="46" fillId="39" borderId="17" xfId="0" applyFont="1" applyFill="1" applyBorder="1" applyAlignment="1">
      <alignment horizontal="center" vertical="center"/>
    </xf>
    <xf numFmtId="0" fontId="45" fillId="73" borderId="21" xfId="0" applyFont="1" applyFill="1" applyBorder="1" applyAlignment="1">
      <alignment horizontal="center" vertical="center" wrapText="1"/>
    </xf>
    <xf numFmtId="0" fontId="45" fillId="73" borderId="13" xfId="0" applyFont="1" applyFill="1" applyBorder="1" applyAlignment="1">
      <alignment horizontal="center" vertical="center" wrapText="1"/>
    </xf>
    <xf numFmtId="0" fontId="45" fillId="73" borderId="13" xfId="0" applyFont="1" applyFill="1" applyBorder="1" applyAlignment="1">
      <alignment horizontal="center" vertical="center"/>
    </xf>
    <xf numFmtId="0" fontId="45" fillId="73" borderId="17" xfId="0" applyFont="1" applyFill="1" applyBorder="1" applyAlignment="1">
      <alignment horizontal="center" vertical="center"/>
    </xf>
    <xf numFmtId="0" fontId="48" fillId="81" borderId="14" xfId="0" applyFont="1" applyFill="1" applyBorder="1" applyAlignment="1">
      <alignment horizontal="center" vertical="center" wrapText="1"/>
    </xf>
    <xf numFmtId="0" fontId="48" fillId="81" borderId="15" xfId="0" applyFont="1" applyFill="1" applyBorder="1" applyAlignment="1">
      <alignment horizontal="center" vertical="center" wrapText="1"/>
    </xf>
    <xf numFmtId="0" fontId="48" fillId="81" borderId="16" xfId="0" applyFont="1" applyFill="1" applyBorder="1" applyAlignment="1">
      <alignment horizontal="center" vertical="center" wrapText="1"/>
    </xf>
    <xf numFmtId="0" fontId="45" fillId="80" borderId="14" xfId="0" applyFont="1" applyFill="1" applyBorder="1" applyAlignment="1">
      <alignment horizontal="center" vertical="center" wrapText="1"/>
    </xf>
    <xf numFmtId="0" fontId="45" fillId="80" borderId="15" xfId="0" applyFont="1" applyFill="1" applyBorder="1" applyAlignment="1">
      <alignment horizontal="center" vertical="center" wrapText="1"/>
    </xf>
    <xf numFmtId="0" fontId="45" fillId="80" borderId="15" xfId="0" applyFont="1" applyFill="1" applyBorder="1" applyAlignment="1">
      <alignment horizontal="center" vertical="center"/>
    </xf>
    <xf numFmtId="0" fontId="45" fillId="80" borderId="16" xfId="0" applyFont="1" applyFill="1" applyBorder="1" applyAlignment="1">
      <alignment horizontal="center" vertical="center"/>
    </xf>
    <xf numFmtId="0" fontId="45" fillId="80" borderId="21" xfId="0" applyFont="1" applyFill="1" applyBorder="1" applyAlignment="1">
      <alignment horizontal="center" vertical="center" wrapText="1"/>
    </xf>
    <xf numFmtId="0" fontId="45" fillId="80" borderId="13" xfId="0" applyFont="1" applyFill="1" applyBorder="1" applyAlignment="1">
      <alignment horizontal="center" vertical="center"/>
    </xf>
    <xf numFmtId="0" fontId="45" fillId="80" borderId="17" xfId="0" applyFont="1" applyFill="1" applyBorder="1" applyAlignment="1">
      <alignment horizontal="center" vertical="center"/>
    </xf>
    <xf numFmtId="0" fontId="47" fillId="81" borderId="14" xfId="0" applyFont="1" applyFill="1" applyBorder="1" applyAlignment="1">
      <alignment horizontal="center" vertical="center" wrapText="1"/>
    </xf>
    <xf numFmtId="0" fontId="47" fillId="81" borderId="15" xfId="0" applyFont="1" applyFill="1" applyBorder="1" applyAlignment="1">
      <alignment horizontal="center" vertical="center" wrapText="1"/>
    </xf>
    <xf numFmtId="0" fontId="47" fillId="81" borderId="15" xfId="0" applyFont="1" applyFill="1" applyBorder="1" applyAlignment="1">
      <alignment horizontal="center" vertical="center"/>
    </xf>
    <xf numFmtId="0" fontId="47" fillId="81" borderId="16" xfId="0" applyFont="1" applyFill="1" applyBorder="1" applyAlignment="1">
      <alignment horizontal="center" vertical="center"/>
    </xf>
    <xf numFmtId="0" fontId="25" fillId="76" borderId="14" xfId="0" applyFont="1" applyFill="1" applyBorder="1" applyAlignment="1">
      <alignment horizontal="center" vertical="center" textRotation="90" wrapText="1"/>
    </xf>
    <xf numFmtId="0" fontId="25" fillId="76" borderId="15" xfId="0" applyFont="1" applyFill="1" applyBorder="1" applyAlignment="1">
      <alignment horizontal="center" vertical="center" textRotation="90" wrapText="1"/>
    </xf>
    <xf numFmtId="0" fontId="25" fillId="76" borderId="16" xfId="0" applyFont="1" applyFill="1" applyBorder="1" applyAlignment="1">
      <alignment horizontal="center" vertical="center" textRotation="90" wrapText="1"/>
    </xf>
    <xf numFmtId="0" fontId="25" fillId="5" borderId="14" xfId="0" applyFont="1" applyFill="1" applyBorder="1" applyAlignment="1">
      <alignment horizontal="center" vertical="center" textRotation="90" wrapText="1"/>
    </xf>
    <xf numFmtId="0" fontId="25" fillId="5" borderId="15" xfId="0" applyFont="1" applyFill="1" applyBorder="1" applyAlignment="1">
      <alignment horizontal="center" vertical="center" textRotation="90" wrapText="1"/>
    </xf>
    <xf numFmtId="0" fontId="25" fillId="5" borderId="16" xfId="0" applyFont="1" applyFill="1" applyBorder="1" applyAlignment="1">
      <alignment horizontal="center" vertical="center" textRotation="90" wrapText="1"/>
    </xf>
    <xf numFmtId="1" fontId="25" fillId="42" borderId="14" xfId="0" applyNumberFormat="1" applyFont="1" applyFill="1" applyBorder="1" applyAlignment="1">
      <alignment horizontal="center" vertical="center"/>
    </xf>
    <xf numFmtId="1" fontId="25" fillId="42" borderId="15" xfId="0" applyNumberFormat="1" applyFont="1" applyFill="1" applyBorder="1" applyAlignment="1">
      <alignment horizontal="center" vertical="center"/>
    </xf>
    <xf numFmtId="1" fontId="25" fillId="42" borderId="16" xfId="0" applyNumberFormat="1" applyFont="1" applyFill="1" applyBorder="1" applyAlignment="1">
      <alignment horizontal="center" vertical="center"/>
    </xf>
    <xf numFmtId="0" fontId="25" fillId="39" borderId="14" xfId="0" applyFont="1" applyFill="1" applyBorder="1" applyAlignment="1">
      <alignment horizontal="center" vertical="center"/>
    </xf>
    <xf numFmtId="0" fontId="25" fillId="39" borderId="15" xfId="0" applyFont="1" applyFill="1" applyBorder="1" applyAlignment="1">
      <alignment horizontal="center" vertical="center"/>
    </xf>
    <xf numFmtId="0" fontId="25" fillId="39" borderId="16" xfId="0" applyFont="1" applyFill="1" applyBorder="1" applyAlignment="1">
      <alignment horizontal="center" vertical="center"/>
    </xf>
    <xf numFmtId="164" fontId="4" fillId="2" borderId="34" xfId="0" applyNumberFormat="1" applyFont="1" applyFill="1" applyBorder="1" applyAlignment="1">
      <alignment horizontal="center" vertical="center" textRotation="90"/>
    </xf>
    <xf numFmtId="164" fontId="4" fillId="2" borderId="35" xfId="0" applyNumberFormat="1" applyFont="1" applyFill="1" applyBorder="1" applyAlignment="1">
      <alignment horizontal="center" vertical="center" textRotation="90"/>
    </xf>
    <xf numFmtId="0" fontId="4" fillId="2" borderId="41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25" fillId="88" borderId="14" xfId="0" applyFont="1" applyFill="1" applyBorder="1" applyAlignment="1">
      <alignment horizontal="center" vertical="center" textRotation="90" wrapText="1"/>
    </xf>
    <xf numFmtId="0" fontId="25" fillId="88" borderId="15" xfId="0" applyFont="1" applyFill="1" applyBorder="1" applyAlignment="1">
      <alignment horizontal="center" vertical="center" textRotation="90" wrapText="1"/>
    </xf>
    <xf numFmtId="0" fontId="25" fillId="88" borderId="16" xfId="0" applyFont="1" applyFill="1" applyBorder="1" applyAlignment="1">
      <alignment horizontal="center" vertical="center" textRotation="90" wrapText="1"/>
    </xf>
    <xf numFmtId="0" fontId="25" fillId="80" borderId="14" xfId="0" applyFont="1" applyFill="1" applyBorder="1" applyAlignment="1">
      <alignment horizontal="center" vertical="center" textRotation="90" wrapText="1"/>
    </xf>
    <xf numFmtId="0" fontId="25" fillId="80" borderId="15" xfId="0" applyFont="1" applyFill="1" applyBorder="1" applyAlignment="1">
      <alignment horizontal="center" vertical="center" textRotation="90" wrapText="1"/>
    </xf>
    <xf numFmtId="0" fontId="25" fillId="80" borderId="16" xfId="0" applyFont="1" applyFill="1" applyBorder="1" applyAlignment="1">
      <alignment horizontal="center" vertical="center" textRotation="90" wrapText="1"/>
    </xf>
    <xf numFmtId="0" fontId="25" fillId="0" borderId="14" xfId="0" applyFont="1" applyFill="1" applyBorder="1" applyAlignment="1">
      <alignment horizontal="center" vertical="center" textRotation="90" wrapText="1"/>
    </xf>
    <xf numFmtId="0" fontId="25" fillId="0" borderId="15" xfId="0" applyFont="1" applyFill="1" applyBorder="1" applyAlignment="1">
      <alignment horizontal="center" vertical="center" textRotation="90" wrapText="1"/>
    </xf>
    <xf numFmtId="0" fontId="25" fillId="0" borderId="16" xfId="0" applyFont="1" applyFill="1" applyBorder="1" applyAlignment="1">
      <alignment horizontal="center" vertical="center" textRotation="90" wrapText="1"/>
    </xf>
    <xf numFmtId="0" fontId="25" fillId="39" borderId="14" xfId="0" applyFont="1" applyFill="1" applyBorder="1" applyAlignment="1">
      <alignment horizontal="center" vertical="center" textRotation="90" wrapText="1"/>
    </xf>
    <xf numFmtId="0" fontId="25" fillId="39" borderId="15" xfId="0" applyFont="1" applyFill="1" applyBorder="1" applyAlignment="1">
      <alignment horizontal="center" vertical="center" textRotation="90" wrapText="1"/>
    </xf>
    <xf numFmtId="0" fontId="25" fillId="39" borderId="16" xfId="0" applyFont="1" applyFill="1" applyBorder="1" applyAlignment="1">
      <alignment horizontal="center" vertical="center" textRotation="90" wrapText="1"/>
    </xf>
    <xf numFmtId="0" fontId="25" fillId="86" borderId="14" xfId="0" applyFont="1" applyFill="1" applyBorder="1" applyAlignment="1">
      <alignment horizontal="center" vertical="center" textRotation="90" wrapText="1"/>
    </xf>
    <xf numFmtId="0" fontId="25" fillId="86" borderId="15" xfId="0" applyFont="1" applyFill="1" applyBorder="1" applyAlignment="1">
      <alignment horizontal="center" vertical="center" textRotation="90" wrapText="1"/>
    </xf>
    <xf numFmtId="0" fontId="25" fillId="86" borderId="16" xfId="0" applyFont="1" applyFill="1" applyBorder="1" applyAlignment="1">
      <alignment horizontal="center" vertical="center" textRotation="90" wrapText="1"/>
    </xf>
    <xf numFmtId="0" fontId="40" fillId="39" borderId="14" xfId="0" applyFont="1" applyFill="1" applyBorder="1" applyAlignment="1">
      <alignment horizontal="center" vertical="center"/>
    </xf>
    <xf numFmtId="0" fontId="40" fillId="39" borderId="15" xfId="0" applyFont="1" applyFill="1" applyBorder="1" applyAlignment="1">
      <alignment horizontal="center" vertical="center"/>
    </xf>
    <xf numFmtId="0" fontId="40" fillId="39" borderId="16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 textRotation="90"/>
    </xf>
    <xf numFmtId="0" fontId="4" fillId="0" borderId="35" xfId="0" applyFont="1" applyBorder="1" applyAlignment="1">
      <alignment horizontal="center" vertical="center" textRotation="90"/>
    </xf>
    <xf numFmtId="0" fontId="25" fillId="7" borderId="14" xfId="0" applyFont="1" applyFill="1" applyBorder="1" applyAlignment="1">
      <alignment horizontal="center" vertical="center" textRotation="90" wrapText="1"/>
    </xf>
    <xf numFmtId="0" fontId="25" fillId="7" borderId="15" xfId="0" applyFont="1" applyFill="1" applyBorder="1" applyAlignment="1">
      <alignment horizontal="center" vertical="center" textRotation="90" wrapText="1"/>
    </xf>
    <xf numFmtId="0" fontId="25" fillId="7" borderId="16" xfId="0" applyFont="1" applyFill="1" applyBorder="1" applyAlignment="1">
      <alignment horizontal="center" vertical="center" textRotation="90" wrapText="1"/>
    </xf>
    <xf numFmtId="0" fontId="25" fillId="75" borderId="14" xfId="0" applyFont="1" applyFill="1" applyBorder="1" applyAlignment="1">
      <alignment horizontal="center" vertical="center" textRotation="90" wrapText="1"/>
    </xf>
    <xf numFmtId="0" fontId="25" fillId="75" borderId="15" xfId="0" applyFont="1" applyFill="1" applyBorder="1" applyAlignment="1">
      <alignment horizontal="center" vertical="center" textRotation="90" wrapText="1"/>
    </xf>
    <xf numFmtId="0" fontId="25" fillId="75" borderId="16" xfId="0" applyFont="1" applyFill="1" applyBorder="1" applyAlignment="1">
      <alignment horizontal="center" vertical="center" textRotation="90" wrapText="1"/>
    </xf>
    <xf numFmtId="0" fontId="25" fillId="6" borderId="14" xfId="0" applyFont="1" applyFill="1" applyBorder="1" applyAlignment="1">
      <alignment horizontal="center" vertical="center" textRotation="90" wrapText="1"/>
    </xf>
    <xf numFmtId="0" fontId="25" fillId="6" borderId="15" xfId="0" applyFont="1" applyFill="1" applyBorder="1" applyAlignment="1">
      <alignment horizontal="center" vertical="center" textRotation="90" wrapText="1"/>
    </xf>
    <xf numFmtId="0" fontId="25" fillId="6" borderId="16" xfId="0" applyFont="1" applyFill="1" applyBorder="1" applyAlignment="1">
      <alignment horizontal="center" vertical="center" textRotation="90" wrapText="1"/>
    </xf>
    <xf numFmtId="0" fontId="4" fillId="5" borderId="34" xfId="0" applyFont="1" applyFill="1" applyBorder="1" applyAlignment="1">
      <alignment horizontal="center" vertical="center" textRotation="90" wrapText="1"/>
    </xf>
    <xf numFmtId="0" fontId="4" fillId="5" borderId="35" xfId="0" applyFont="1" applyFill="1" applyBorder="1" applyAlignment="1">
      <alignment horizontal="center" vertical="center" textRotation="90" wrapText="1"/>
    </xf>
    <xf numFmtId="0" fontId="4" fillId="0" borderId="36" xfId="0" applyFont="1" applyBorder="1" applyAlignment="1">
      <alignment horizontal="center" vertical="center" textRotation="90"/>
    </xf>
    <xf numFmtId="0" fontId="4" fillId="0" borderId="29" xfId="0" applyFont="1" applyBorder="1" applyAlignment="1">
      <alignment horizontal="center" vertical="center" textRotation="90"/>
    </xf>
    <xf numFmtId="0" fontId="4" fillId="0" borderId="33" xfId="0" applyFont="1" applyBorder="1" applyAlignment="1">
      <alignment horizontal="center" vertical="center" textRotation="90"/>
    </xf>
    <xf numFmtId="0" fontId="4" fillId="0" borderId="28" xfId="0" applyFont="1" applyBorder="1" applyAlignment="1">
      <alignment horizontal="center" vertical="center" textRotation="90"/>
    </xf>
    <xf numFmtId="0" fontId="4" fillId="47" borderId="32" xfId="0" applyFont="1" applyFill="1" applyBorder="1" applyAlignment="1">
      <alignment horizontal="center" vertical="center" textRotation="90"/>
    </xf>
    <xf numFmtId="0" fontId="4" fillId="47" borderId="31" xfId="0" applyFont="1" applyFill="1" applyBorder="1" applyAlignment="1">
      <alignment horizontal="center" vertical="center" textRotation="90"/>
    </xf>
    <xf numFmtId="0" fontId="4" fillId="2" borderId="34" xfId="0" applyFont="1" applyFill="1" applyBorder="1" applyAlignment="1">
      <alignment horizontal="center" vertical="center" textRotation="90"/>
    </xf>
    <xf numFmtId="0" fontId="4" fillId="2" borderId="35" xfId="0" applyFont="1" applyFill="1" applyBorder="1" applyAlignment="1">
      <alignment horizontal="center" vertical="center" textRotation="90"/>
    </xf>
    <xf numFmtId="0" fontId="3" fillId="0" borderId="34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3" fillId="87" borderId="34" xfId="0" applyFont="1" applyFill="1" applyBorder="1" applyAlignment="1">
      <alignment horizontal="center" vertical="center" textRotation="90" wrapText="1"/>
    </xf>
    <xf numFmtId="0" fontId="3" fillId="87" borderId="35" xfId="0" applyFont="1" applyFill="1" applyBorder="1" applyAlignment="1">
      <alignment horizontal="center" vertical="center" textRotation="90" wrapText="1"/>
    </xf>
    <xf numFmtId="0" fontId="3" fillId="74" borderId="34" xfId="0" applyFont="1" applyFill="1" applyBorder="1" applyAlignment="1">
      <alignment horizontal="center" vertical="center" textRotation="90" wrapText="1"/>
    </xf>
    <xf numFmtId="0" fontId="3" fillId="74" borderId="35" xfId="0" applyFont="1" applyFill="1" applyBorder="1" applyAlignment="1">
      <alignment horizontal="center" vertical="center" textRotation="90"/>
    </xf>
    <xf numFmtId="0" fontId="3" fillId="2" borderId="34" xfId="0" applyFont="1" applyFill="1" applyBorder="1" applyAlignment="1">
      <alignment horizontal="center" vertical="center" textRotation="90"/>
    </xf>
    <xf numFmtId="0" fontId="3" fillId="2" borderId="35" xfId="0" applyFont="1" applyFill="1" applyBorder="1" applyAlignment="1">
      <alignment horizontal="center" vertical="center" textRotation="90"/>
    </xf>
    <xf numFmtId="0" fontId="4" fillId="0" borderId="34" xfId="0" applyFont="1" applyBorder="1" applyAlignment="1">
      <alignment horizontal="center" textRotation="90"/>
    </xf>
    <xf numFmtId="0" fontId="4" fillId="0" borderId="35" xfId="0" applyFont="1" applyBorder="1" applyAlignment="1">
      <alignment horizontal="center" textRotation="90"/>
    </xf>
    <xf numFmtId="0" fontId="3" fillId="39" borderId="14" xfId="0" applyFont="1" applyFill="1" applyBorder="1" applyAlignment="1">
      <alignment horizontal="center"/>
    </xf>
    <xf numFmtId="0" fontId="3" fillId="39" borderId="1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164" fontId="3" fillId="2" borderId="34" xfId="0" applyNumberFormat="1" applyFont="1" applyFill="1" applyBorder="1" applyAlignment="1">
      <alignment horizontal="center" vertical="center" textRotation="90"/>
    </xf>
    <xf numFmtId="164" fontId="3" fillId="2" borderId="35" xfId="0" applyNumberFormat="1" applyFont="1" applyFill="1" applyBorder="1" applyAlignment="1">
      <alignment horizontal="center" vertical="center" textRotation="90"/>
    </xf>
    <xf numFmtId="0" fontId="4" fillId="47" borderId="34" xfId="0" applyFont="1" applyFill="1" applyBorder="1" applyAlignment="1">
      <alignment horizontal="center" vertical="center" textRotation="90"/>
    </xf>
    <xf numFmtId="0" fontId="4" fillId="47" borderId="35" xfId="0" applyFont="1" applyFill="1" applyBorder="1" applyAlignment="1">
      <alignment horizontal="center" vertical="center" textRotation="90"/>
    </xf>
    <xf numFmtId="0" fontId="3" fillId="46" borderId="34" xfId="0" applyFont="1" applyFill="1" applyBorder="1" applyAlignment="1">
      <alignment horizontal="center" vertical="center" textRotation="90" wrapText="1"/>
    </xf>
    <xf numFmtId="0" fontId="3" fillId="46" borderId="35" xfId="0" applyFont="1" applyFill="1" applyBorder="1" applyAlignment="1">
      <alignment horizontal="center" vertical="center" textRotation="90"/>
    </xf>
    <xf numFmtId="0" fontId="3" fillId="5" borderId="34" xfId="0" applyFont="1" applyFill="1" applyBorder="1" applyAlignment="1">
      <alignment horizontal="center" vertical="center" textRotation="90" wrapText="1"/>
    </xf>
    <xf numFmtId="0" fontId="3" fillId="5" borderId="35" xfId="0" applyFont="1" applyFill="1" applyBorder="1" applyAlignment="1">
      <alignment horizontal="center" vertical="center" textRotation="90"/>
    </xf>
    <xf numFmtId="0" fontId="3" fillId="88" borderId="34" xfId="0" applyFont="1" applyFill="1" applyBorder="1" applyAlignment="1">
      <alignment horizontal="center" vertical="center" textRotation="90" wrapText="1"/>
    </xf>
    <xf numFmtId="0" fontId="3" fillId="88" borderId="35" xfId="0" applyFont="1" applyFill="1" applyBorder="1" applyAlignment="1">
      <alignment horizontal="center" vertical="center" textRotation="90" wrapText="1"/>
    </xf>
    <xf numFmtId="0" fontId="3" fillId="80" borderId="34" xfId="0" applyFont="1" applyFill="1" applyBorder="1" applyAlignment="1">
      <alignment horizontal="center" vertical="center" textRotation="90" wrapText="1"/>
    </xf>
    <xf numFmtId="0" fontId="3" fillId="80" borderId="35" xfId="0" applyFont="1" applyFill="1" applyBorder="1" applyAlignment="1">
      <alignment horizontal="center" vertical="center" textRotation="90"/>
    </xf>
    <xf numFmtId="0" fontId="3" fillId="84" borderId="34" xfId="0" applyFont="1" applyFill="1" applyBorder="1" applyAlignment="1">
      <alignment horizontal="center" vertical="center" textRotation="90" wrapText="1"/>
    </xf>
    <xf numFmtId="0" fontId="3" fillId="84" borderId="35" xfId="0" applyFont="1" applyFill="1" applyBorder="1" applyAlignment="1">
      <alignment horizontal="center" vertical="center" textRotation="90" wrapText="1"/>
    </xf>
    <xf numFmtId="0" fontId="3" fillId="39" borderId="34" xfId="0" applyFont="1" applyFill="1" applyBorder="1" applyAlignment="1">
      <alignment horizontal="center" vertical="center" textRotation="90" wrapText="1"/>
    </xf>
    <xf numFmtId="0" fontId="3" fillId="39" borderId="35" xfId="0" applyFont="1" applyFill="1" applyBorder="1" applyAlignment="1">
      <alignment horizontal="center" vertical="center" textRotation="90"/>
    </xf>
    <xf numFmtId="0" fontId="3" fillId="86" borderId="34" xfId="0" applyFont="1" applyFill="1" applyBorder="1" applyAlignment="1">
      <alignment horizontal="center" vertical="center" textRotation="90"/>
    </xf>
    <xf numFmtId="0" fontId="0" fillId="86" borderId="35" xfId="0" applyFill="1" applyBorder="1" applyAlignment="1">
      <alignment horizontal="center" vertical="center" textRotation="90"/>
    </xf>
    <xf numFmtId="0" fontId="3" fillId="85" borderId="34" xfId="0" applyFont="1" applyFill="1" applyBorder="1" applyAlignment="1">
      <alignment horizontal="center" vertical="center" textRotation="90" wrapText="1"/>
    </xf>
    <xf numFmtId="0" fontId="3" fillId="85" borderId="35" xfId="0" applyFont="1" applyFill="1" applyBorder="1" applyAlignment="1">
      <alignment horizontal="center" vertical="center" textRotation="90" wrapText="1"/>
    </xf>
    <xf numFmtId="0" fontId="25" fillId="78" borderId="14" xfId="0" applyFont="1" applyFill="1" applyBorder="1" applyAlignment="1">
      <alignment horizontal="center" vertical="center"/>
    </xf>
    <xf numFmtId="0" fontId="25" fillId="78" borderId="16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 textRotation="90"/>
    </xf>
    <xf numFmtId="0" fontId="4" fillId="2" borderId="40" xfId="0" applyFont="1" applyFill="1" applyBorder="1" applyAlignment="1">
      <alignment horizontal="center" vertical="center" textRotation="90"/>
    </xf>
    <xf numFmtId="0" fontId="4" fillId="0" borderId="38" xfId="0" applyFont="1" applyBorder="1" applyAlignment="1">
      <alignment horizontal="center" vertical="center" textRotation="90"/>
    </xf>
    <xf numFmtId="0" fontId="4" fillId="0" borderId="39" xfId="0" applyFont="1" applyBorder="1" applyAlignment="1">
      <alignment horizontal="center" vertical="center" textRotation="90"/>
    </xf>
    <xf numFmtId="0" fontId="40" fillId="78" borderId="14" xfId="0" applyFont="1" applyFill="1" applyBorder="1" applyAlignment="1">
      <alignment horizontal="center" vertical="center"/>
    </xf>
    <xf numFmtId="0" fontId="40" fillId="78" borderId="15" xfId="0" applyFont="1" applyFill="1" applyBorder="1" applyAlignment="1">
      <alignment horizontal="center" vertical="center"/>
    </xf>
    <xf numFmtId="0" fontId="40" fillId="78" borderId="16" xfId="0" applyFont="1" applyFill="1" applyBorder="1" applyAlignment="1">
      <alignment horizontal="center" vertical="center"/>
    </xf>
    <xf numFmtId="0" fontId="4" fillId="5" borderId="41" xfId="0" applyFont="1" applyFill="1" applyBorder="1" applyAlignment="1">
      <alignment horizontal="center" vertical="center" textRotation="90" wrapText="1"/>
    </xf>
    <xf numFmtId="0" fontId="4" fillId="5" borderId="42" xfId="0" applyFont="1" applyFill="1" applyBorder="1" applyAlignment="1">
      <alignment horizontal="center" vertical="center" textRotation="90" wrapText="1"/>
    </xf>
    <xf numFmtId="0" fontId="25" fillId="5" borderId="14" xfId="0" applyFont="1" applyFill="1" applyBorder="1" applyAlignment="1">
      <alignment horizontal="center" vertical="center"/>
    </xf>
    <xf numFmtId="0" fontId="25" fillId="5" borderId="16" xfId="0" applyFont="1" applyFill="1" applyBorder="1" applyAlignment="1">
      <alignment horizontal="center" vertical="center"/>
    </xf>
    <xf numFmtId="0" fontId="40" fillId="5" borderId="14" xfId="0" applyFont="1" applyFill="1" applyBorder="1" applyAlignment="1">
      <alignment horizontal="center" vertical="center"/>
    </xf>
    <xf numFmtId="0" fontId="40" fillId="5" borderId="15" xfId="0" applyFont="1" applyFill="1" applyBorder="1" applyAlignment="1">
      <alignment horizontal="center" vertical="center"/>
    </xf>
    <xf numFmtId="0" fontId="50" fillId="77" borderId="14" xfId="0" applyFont="1" applyFill="1" applyBorder="1" applyAlignment="1">
      <alignment horizontal="center" vertical="center"/>
    </xf>
    <xf numFmtId="0" fontId="50" fillId="77" borderId="15" xfId="0" applyFont="1" applyFill="1" applyBorder="1" applyAlignment="1">
      <alignment horizontal="center" vertical="center"/>
    </xf>
    <xf numFmtId="0" fontId="50" fillId="77" borderId="16" xfId="0" applyFont="1" applyFill="1" applyBorder="1" applyAlignment="1">
      <alignment horizontal="center" vertical="center"/>
    </xf>
    <xf numFmtId="0" fontId="3" fillId="43" borderId="14" xfId="0" applyFont="1" applyFill="1" applyBorder="1" applyAlignment="1">
      <alignment horizontal="center"/>
    </xf>
    <xf numFmtId="0" fontId="3" fillId="43" borderId="15" xfId="0" applyFont="1" applyFill="1" applyBorder="1" applyAlignment="1">
      <alignment horizontal="center"/>
    </xf>
    <xf numFmtId="0" fontId="3" fillId="43" borderId="37" xfId="0" applyFont="1" applyFill="1" applyBorder="1" applyAlignment="1">
      <alignment horizontal="center"/>
    </xf>
    <xf numFmtId="0" fontId="3" fillId="43" borderId="16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5" fillId="0" borderId="14" xfId="0" applyFont="1" applyFill="1" applyBorder="1" applyAlignment="1">
      <alignment horizontal="center"/>
    </xf>
    <xf numFmtId="0" fontId="25" fillId="0" borderId="16" xfId="0" applyFont="1" applyFill="1" applyBorder="1" applyAlignment="1">
      <alignment horizontal="center"/>
    </xf>
  </cellXfs>
  <cellStyles count="124">
    <cellStyle name="20 % - Accent1" xfId="36" builtinId="30" customBuiltin="1"/>
    <cellStyle name="20 % - Accent1 2" xfId="98"/>
    <cellStyle name="20 % - Accent2" xfId="40" builtinId="34" customBuiltin="1"/>
    <cellStyle name="20 % - Accent2 2" xfId="102"/>
    <cellStyle name="20 % - Accent3" xfId="44" builtinId="38" customBuiltin="1"/>
    <cellStyle name="20 % - Accent3 2" xfId="106"/>
    <cellStyle name="20 % - Accent4" xfId="48" builtinId="42" customBuiltin="1"/>
    <cellStyle name="20 % - Accent4 2" xfId="110"/>
    <cellStyle name="20 % - Accent5" xfId="52" builtinId="46" customBuiltin="1"/>
    <cellStyle name="20 % - Accent5 2" xfId="114"/>
    <cellStyle name="20 % - Accent6" xfId="56" builtinId="50" customBuiltin="1"/>
    <cellStyle name="20 % - Accent6 2" xfId="118"/>
    <cellStyle name="40 % - Accent1" xfId="37" builtinId="31" customBuiltin="1"/>
    <cellStyle name="40 % - Accent1 2" xfId="99"/>
    <cellStyle name="40 % - Accent2" xfId="41" builtinId="35" customBuiltin="1"/>
    <cellStyle name="40 % - Accent2 2" xfId="103"/>
    <cellStyle name="40 % - Accent3" xfId="45" builtinId="39" customBuiltin="1"/>
    <cellStyle name="40 % - Accent3 2" xfId="107"/>
    <cellStyle name="40 % - Accent4" xfId="49" builtinId="43" customBuiltin="1"/>
    <cellStyle name="40 % - Accent4 2" xfId="111"/>
    <cellStyle name="40 % - Accent5" xfId="53" builtinId="47" customBuiltin="1"/>
    <cellStyle name="40 % - Accent5 2" xfId="115"/>
    <cellStyle name="40 % - Accent6" xfId="57" builtinId="51" customBuiltin="1"/>
    <cellStyle name="40 % - Accent6 2" xfId="119"/>
    <cellStyle name="60 % - Accent1" xfId="38" builtinId="32" customBuiltin="1"/>
    <cellStyle name="60 % - Accent1 2" xfId="100"/>
    <cellStyle name="60 % - Accent2" xfId="42" builtinId="36" customBuiltin="1"/>
    <cellStyle name="60 % - Accent2 2" xfId="104"/>
    <cellStyle name="60 % - Accent3" xfId="46" builtinId="40" customBuiltin="1"/>
    <cellStyle name="60 % - Accent3 2" xfId="108"/>
    <cellStyle name="60 % - Accent4" xfId="50" builtinId="44" customBuiltin="1"/>
    <cellStyle name="60 % - Accent4 2" xfId="112"/>
    <cellStyle name="60 % - Accent5" xfId="54" builtinId="48" customBuiltin="1"/>
    <cellStyle name="60 % - Accent5 2" xfId="116"/>
    <cellStyle name="60 % - Accent6" xfId="58" builtinId="52" customBuiltin="1"/>
    <cellStyle name="60 % - Accent6 2" xfId="120"/>
    <cellStyle name="Accent1" xfId="35" builtinId="29" customBuiltin="1"/>
    <cellStyle name="Accent1 2" xfId="97"/>
    <cellStyle name="Accent2" xfId="39" builtinId="33" customBuiltin="1"/>
    <cellStyle name="Accent2 2" xfId="101"/>
    <cellStyle name="Accent3" xfId="43" builtinId="37" customBuiltin="1"/>
    <cellStyle name="Accent3 2" xfId="105"/>
    <cellStyle name="Accent4" xfId="47" builtinId="41" customBuiltin="1"/>
    <cellStyle name="Accent4 2" xfId="109"/>
    <cellStyle name="Accent5" xfId="51" builtinId="45" customBuiltin="1"/>
    <cellStyle name="Accent5 2" xfId="113"/>
    <cellStyle name="Accent6" xfId="55" builtinId="49" customBuiltin="1"/>
    <cellStyle name="Accent6 2" xfId="117"/>
    <cellStyle name="Avertissement" xfId="31" builtinId="11" customBuiltin="1"/>
    <cellStyle name="Avertissement 2" xfId="93"/>
    <cellStyle name="Calcul" xfId="28" builtinId="22" customBuiltin="1"/>
    <cellStyle name="Calcul 2" xfId="90"/>
    <cellStyle name="Cellule liée" xfId="29" builtinId="24" customBuiltin="1"/>
    <cellStyle name="Cellule liée 2" xfId="91"/>
    <cellStyle name="Commentaire" xfId="32" builtinId="10" customBuiltin="1"/>
    <cellStyle name="Commentaire 2" xfId="94"/>
    <cellStyle name="Entrée" xfId="26" builtinId="20" customBuiltin="1"/>
    <cellStyle name="Entrée 2" xfId="88"/>
    <cellStyle name="Insatisfaisant" xfId="24" builtinId="27" customBuiltin="1"/>
    <cellStyle name="Insatisfaisant 2" xfId="86"/>
    <cellStyle name="Neutre" xfId="25" builtinId="28" customBuiltin="1"/>
    <cellStyle name="Neutre 2" xfId="87"/>
    <cellStyle name="Normal" xfId="0" builtinId="0"/>
    <cellStyle name="Normal 10" xfId="1"/>
    <cellStyle name="Normal 10 2" xfId="63"/>
    <cellStyle name="Normal 11" xfId="59"/>
    <cellStyle name="Normal 11 2" xfId="61"/>
    <cellStyle name="Normal 11 2 2" xfId="123"/>
    <cellStyle name="Normal 11 3" xfId="121"/>
    <cellStyle name="Normal 12" xfId="62"/>
    <cellStyle name="Normal 2" xfId="2"/>
    <cellStyle name="Normal 2 2" xfId="9"/>
    <cellStyle name="Normal 2 2 2" xfId="71"/>
    <cellStyle name="Normal 2 3" xfId="14"/>
    <cellStyle name="Normal 2 3 2" xfId="76"/>
    <cellStyle name="Normal 2 4" xfId="60"/>
    <cellStyle name="Normal 2 4 2" xfId="122"/>
    <cellStyle name="Normal 2 5" xfId="64"/>
    <cellStyle name="Normal 3" xfId="3"/>
    <cellStyle name="Normal 3 2" xfId="65"/>
    <cellStyle name="Normal 4" xfId="4"/>
    <cellStyle name="Normal 4 2" xfId="10"/>
    <cellStyle name="Normal 4 2 2" xfId="72"/>
    <cellStyle name="Normal 4 3" xfId="15"/>
    <cellStyle name="Normal 4 3 2" xfId="77"/>
    <cellStyle name="Normal 4 4" xfId="66"/>
    <cellStyle name="Normal 5" xfId="5"/>
    <cellStyle name="Normal 5 2" xfId="11"/>
    <cellStyle name="Normal 5 2 2" xfId="73"/>
    <cellStyle name="Normal 5 3" xfId="16"/>
    <cellStyle name="Normal 5 3 2" xfId="78"/>
    <cellStyle name="Normal 5 4" xfId="67"/>
    <cellStyle name="Normal 6" xfId="6"/>
    <cellStyle name="Normal 6 2" xfId="12"/>
    <cellStyle name="Normal 6 2 2" xfId="74"/>
    <cellStyle name="Normal 6 3" xfId="17"/>
    <cellStyle name="Normal 6 3 2" xfId="79"/>
    <cellStyle name="Normal 6 4" xfId="68"/>
    <cellStyle name="Normal 7" xfId="8"/>
    <cellStyle name="Normal 7 2" xfId="70"/>
    <cellStyle name="Normal 8" xfId="7"/>
    <cellStyle name="Normal 8 2" xfId="69"/>
    <cellStyle name="Normal 9" xfId="13"/>
    <cellStyle name="Normal 9 2" xfId="75"/>
    <cellStyle name="Satisfaisant" xfId="23" builtinId="26" customBuiltin="1"/>
    <cellStyle name="Satisfaisant 2" xfId="85"/>
    <cellStyle name="Sortie" xfId="27" builtinId="21" customBuiltin="1"/>
    <cellStyle name="Sortie 2" xfId="89"/>
    <cellStyle name="Texte explicatif" xfId="33" builtinId="53" customBuiltin="1"/>
    <cellStyle name="Texte explicatif 2" xfId="95"/>
    <cellStyle name="Titre" xfId="18" builtinId="15" customBuiltin="1"/>
    <cellStyle name="Titre 2" xfId="80"/>
    <cellStyle name="Titre 1" xfId="19" builtinId="16" customBuiltin="1"/>
    <cellStyle name="Titre 1 2" xfId="81"/>
    <cellStyle name="Titre 2" xfId="20" builtinId="17" customBuiltin="1"/>
    <cellStyle name="Titre 2 2" xfId="82"/>
    <cellStyle name="Titre 3" xfId="21" builtinId="18" customBuiltin="1"/>
    <cellStyle name="Titre 3 2" xfId="83"/>
    <cellStyle name="Titre 4" xfId="22" builtinId="19" customBuiltin="1"/>
    <cellStyle name="Titre 4 2" xfId="84"/>
    <cellStyle name="Total" xfId="34" builtinId="25" customBuiltin="1"/>
    <cellStyle name="Total 2" xfId="96"/>
    <cellStyle name="Vérification" xfId="30" builtinId="23" customBuiltin="1"/>
    <cellStyle name="Vérification 2" xfId="92"/>
  </cellStyles>
  <dxfs count="40"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66CCFF"/>
      <color rgb="FFFFE389"/>
      <color rgb="FFFF9933"/>
      <color rgb="FFFF3399"/>
      <color rgb="FFFFDB69"/>
      <color rgb="FFFFD13F"/>
      <color rgb="FFFF9900"/>
      <color rgb="FF00FF00"/>
      <color rgb="FFE6B8B7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/>
  <sheetData/>
  <pageMargins left="0.7" right="0.7" top="0.75" bottom="0.75" header="0.3" footer="0.3"/>
  <pageSetup paperSize="0" orientation="portrait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O36"/>
  <sheetViews>
    <sheetView zoomScale="98" zoomScaleNormal="9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W30" sqref="W30"/>
    </sheetView>
  </sheetViews>
  <sheetFormatPr baseColWidth="10" defaultRowHeight="14.4"/>
  <cols>
    <col min="1" max="1" width="3.44140625" style="4" customWidth="1"/>
    <col min="2" max="2" width="23.5546875" style="4" customWidth="1"/>
    <col min="3" max="3" width="5.33203125" style="5" customWidth="1"/>
    <col min="4" max="4" width="16" style="4" customWidth="1"/>
    <col min="5" max="5" width="6" style="5" customWidth="1"/>
    <col min="6" max="6" width="6" style="4" customWidth="1"/>
    <col min="7" max="14" width="6" style="5" customWidth="1"/>
    <col min="15" max="15" width="5" style="5" customWidth="1"/>
    <col min="16" max="19" width="4.44140625" style="4" customWidth="1"/>
    <col min="20" max="20" width="15.109375" style="4" customWidth="1"/>
    <col min="21" max="21" width="4.44140625" style="11" customWidth="1"/>
    <col min="22" max="22" width="4.44140625" style="12" customWidth="1"/>
  </cols>
  <sheetData>
    <row r="1" spans="1:41" s="12" customFormat="1" ht="15" thickBot="1">
      <c r="A1" s="4"/>
      <c r="B1" s="4"/>
      <c r="C1" s="5"/>
      <c r="D1" s="4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</row>
    <row r="2" spans="1:41" s="12" customFormat="1" ht="22.5" customHeight="1" thickBot="1">
      <c r="A2" s="4"/>
      <c r="B2" s="303" t="s">
        <v>101</v>
      </c>
      <c r="C2" s="304"/>
      <c r="D2" s="39">
        <v>2022</v>
      </c>
      <c r="E2" s="11"/>
      <c r="F2" s="11"/>
      <c r="G2" s="11"/>
      <c r="H2" s="11"/>
      <c r="I2" s="11"/>
      <c r="J2" s="11"/>
      <c r="K2" s="14"/>
      <c r="L2" s="14"/>
      <c r="M2" s="14"/>
      <c r="N2" s="14"/>
      <c r="O2" s="14"/>
      <c r="P2" s="14"/>
      <c r="Q2" s="11"/>
      <c r="R2" s="11"/>
      <c r="S2" s="11"/>
      <c r="T2" s="303" t="s">
        <v>73</v>
      </c>
      <c r="U2" s="304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O2" s="20"/>
    </row>
    <row r="3" spans="1:41" s="12" customFormat="1" ht="15" thickBot="1">
      <c r="A3" s="4"/>
      <c r="B3" s="4"/>
      <c r="C3" s="5"/>
      <c r="D3" s="4"/>
      <c r="E3" s="11"/>
      <c r="F3" s="11"/>
      <c r="G3" s="11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1"/>
    </row>
    <row r="4" spans="1:41" s="12" customFormat="1" ht="32.25" customHeight="1">
      <c r="B4" s="269" t="s">
        <v>79</v>
      </c>
      <c r="C4" s="271" t="s">
        <v>1</v>
      </c>
      <c r="D4" s="262" t="s">
        <v>0</v>
      </c>
      <c r="E4" s="275" t="s">
        <v>159</v>
      </c>
      <c r="F4" s="277" t="s">
        <v>107</v>
      </c>
      <c r="G4" s="279" t="s">
        <v>109</v>
      </c>
      <c r="H4" s="281" t="s">
        <v>113</v>
      </c>
      <c r="I4" s="283" t="s">
        <v>160</v>
      </c>
      <c r="J4" s="289" t="s">
        <v>106</v>
      </c>
      <c r="K4" s="285" t="s">
        <v>161</v>
      </c>
      <c r="L4" s="287" t="s">
        <v>162</v>
      </c>
      <c r="M4" s="258" t="s">
        <v>112</v>
      </c>
      <c r="N4" s="260" t="s">
        <v>108</v>
      </c>
      <c r="O4" s="262" t="s">
        <v>74</v>
      </c>
      <c r="P4" s="273" t="s">
        <v>62</v>
      </c>
      <c r="Q4" s="264" t="s">
        <v>78</v>
      </c>
      <c r="R4" s="264" t="s">
        <v>77</v>
      </c>
      <c r="S4" s="264" t="s">
        <v>77</v>
      </c>
      <c r="T4" s="246" t="s">
        <v>75</v>
      </c>
      <c r="U4" s="256" t="s">
        <v>60</v>
      </c>
    </row>
    <row r="5" spans="1:41" s="12" customFormat="1" ht="58.5" customHeight="1" thickBot="1">
      <c r="B5" s="270"/>
      <c r="C5" s="272"/>
      <c r="D5" s="263"/>
      <c r="E5" s="276"/>
      <c r="F5" s="278"/>
      <c r="G5" s="280"/>
      <c r="H5" s="282"/>
      <c r="I5" s="284"/>
      <c r="J5" s="290"/>
      <c r="K5" s="286"/>
      <c r="L5" s="288"/>
      <c r="M5" s="259"/>
      <c r="N5" s="261"/>
      <c r="O5" s="263"/>
      <c r="P5" s="274"/>
      <c r="Q5" s="265"/>
      <c r="R5" s="265"/>
      <c r="S5" s="265"/>
      <c r="T5" s="247"/>
      <c r="U5" s="257"/>
    </row>
    <row r="6" spans="1:41">
      <c r="B6" s="74" t="s">
        <v>11</v>
      </c>
      <c r="C6" s="8"/>
      <c r="D6" s="166" t="s">
        <v>9</v>
      </c>
      <c r="E6" s="8">
        <v>20</v>
      </c>
      <c r="F6" s="8"/>
      <c r="G6" s="8">
        <v>22</v>
      </c>
      <c r="H6" s="8">
        <v>25</v>
      </c>
      <c r="I6" s="8">
        <v>22</v>
      </c>
      <c r="J6" s="8">
        <v>31</v>
      </c>
      <c r="K6" s="8">
        <v>16</v>
      </c>
      <c r="L6" s="8">
        <v>22</v>
      </c>
      <c r="M6" s="8">
        <v>27</v>
      </c>
      <c r="N6" s="8">
        <v>24</v>
      </c>
      <c r="O6" s="24">
        <f t="shared" ref="O6:O30" si="0">SUM(E6:N6)</f>
        <v>209</v>
      </c>
      <c r="P6" s="75">
        <f t="shared" ref="P6:P30" si="1">COUNT(E6:N6)</f>
        <v>9</v>
      </c>
      <c r="Q6" s="24">
        <f t="shared" ref="Q6:Q30" si="2">IF(P6&lt;8,0,+SMALL((E6:N6),1))</f>
        <v>16</v>
      </c>
      <c r="R6" s="24">
        <f t="shared" ref="R6:R30" si="3">IF(P6&lt;9,0,+SMALL((E6:N6),2))</f>
        <v>20</v>
      </c>
      <c r="S6" s="24">
        <f t="shared" ref="S6:S30" si="4">IF(P6&lt;10,0,+SMALL((E6:N6),3))</f>
        <v>0</v>
      </c>
      <c r="T6" s="24">
        <f t="shared" ref="T6:T30" si="5">O6-Q6-R6-S6</f>
        <v>173</v>
      </c>
      <c r="U6" s="8">
        <f t="shared" ref="U6:U30" si="6">RANK(T6,$T$6:$T$30,0)</f>
        <v>1</v>
      </c>
    </row>
    <row r="7" spans="1:41" s="12" customFormat="1">
      <c r="A7" s="4"/>
      <c r="B7" s="60" t="s">
        <v>173</v>
      </c>
      <c r="C7" s="45"/>
      <c r="D7" s="63" t="s">
        <v>27</v>
      </c>
      <c r="E7" s="45">
        <v>16</v>
      </c>
      <c r="F7" s="45">
        <v>18</v>
      </c>
      <c r="G7" s="45">
        <v>14</v>
      </c>
      <c r="H7" s="45">
        <v>18</v>
      </c>
      <c r="I7" s="45">
        <v>18</v>
      </c>
      <c r="J7" s="45">
        <v>23</v>
      </c>
      <c r="K7" s="45">
        <v>15</v>
      </c>
      <c r="L7" s="45">
        <v>17</v>
      </c>
      <c r="M7" s="45"/>
      <c r="N7" s="45"/>
      <c r="O7" s="69">
        <f t="shared" si="0"/>
        <v>139</v>
      </c>
      <c r="P7" s="66">
        <f t="shared" si="1"/>
        <v>8</v>
      </c>
      <c r="Q7" s="69">
        <f t="shared" si="2"/>
        <v>14</v>
      </c>
      <c r="R7" s="69">
        <f t="shared" si="3"/>
        <v>0</v>
      </c>
      <c r="S7" s="69">
        <f t="shared" si="4"/>
        <v>0</v>
      </c>
      <c r="T7" s="69">
        <f t="shared" si="5"/>
        <v>125</v>
      </c>
      <c r="U7" s="45">
        <f t="shared" si="6"/>
        <v>2</v>
      </c>
    </row>
    <row r="8" spans="1:41" s="12" customFormat="1">
      <c r="A8" s="4"/>
      <c r="B8" s="60" t="s">
        <v>28</v>
      </c>
      <c r="C8" s="45"/>
      <c r="D8" s="63" t="s">
        <v>27</v>
      </c>
      <c r="E8" s="45">
        <v>9</v>
      </c>
      <c r="F8" s="45">
        <v>16</v>
      </c>
      <c r="G8" s="45">
        <v>17</v>
      </c>
      <c r="H8" s="45">
        <v>10</v>
      </c>
      <c r="I8" s="45">
        <v>14</v>
      </c>
      <c r="J8" s="45">
        <v>19</v>
      </c>
      <c r="K8" s="45">
        <v>13</v>
      </c>
      <c r="L8" s="45">
        <v>14</v>
      </c>
      <c r="M8" s="45">
        <v>18</v>
      </c>
      <c r="N8" s="45">
        <v>19</v>
      </c>
      <c r="O8" s="69">
        <f t="shared" si="0"/>
        <v>149</v>
      </c>
      <c r="P8" s="66">
        <f t="shared" si="1"/>
        <v>10</v>
      </c>
      <c r="Q8" s="69">
        <f t="shared" si="2"/>
        <v>9</v>
      </c>
      <c r="R8" s="69">
        <f t="shared" si="3"/>
        <v>10</v>
      </c>
      <c r="S8" s="69">
        <f t="shared" si="4"/>
        <v>13</v>
      </c>
      <c r="T8" s="69">
        <f t="shared" si="5"/>
        <v>117</v>
      </c>
      <c r="U8" s="45">
        <f t="shared" si="6"/>
        <v>3</v>
      </c>
    </row>
    <row r="9" spans="1:41" s="12" customFormat="1">
      <c r="A9" s="4"/>
      <c r="B9" s="60" t="s">
        <v>21</v>
      </c>
      <c r="C9" s="45"/>
      <c r="D9" s="61" t="s">
        <v>5</v>
      </c>
      <c r="E9" s="45">
        <v>9</v>
      </c>
      <c r="F9" s="45">
        <v>15</v>
      </c>
      <c r="G9" s="45">
        <v>19</v>
      </c>
      <c r="H9" s="45">
        <v>14</v>
      </c>
      <c r="I9" s="45">
        <v>12</v>
      </c>
      <c r="J9" s="45">
        <v>15</v>
      </c>
      <c r="K9" s="45">
        <v>12</v>
      </c>
      <c r="L9" s="45">
        <v>11</v>
      </c>
      <c r="M9" s="45">
        <v>22</v>
      </c>
      <c r="N9" s="45">
        <v>14</v>
      </c>
      <c r="O9" s="69">
        <f t="shared" si="0"/>
        <v>143</v>
      </c>
      <c r="P9" s="66">
        <f t="shared" si="1"/>
        <v>10</v>
      </c>
      <c r="Q9" s="69">
        <f t="shared" si="2"/>
        <v>9</v>
      </c>
      <c r="R9" s="69">
        <f t="shared" si="3"/>
        <v>11</v>
      </c>
      <c r="S9" s="69">
        <f t="shared" si="4"/>
        <v>12</v>
      </c>
      <c r="T9" s="69">
        <f t="shared" si="5"/>
        <v>111</v>
      </c>
      <c r="U9" s="45">
        <f t="shared" si="6"/>
        <v>4</v>
      </c>
    </row>
    <row r="10" spans="1:41" s="12" customFormat="1">
      <c r="A10" s="4"/>
      <c r="B10" s="60" t="s">
        <v>213</v>
      </c>
      <c r="C10" s="45"/>
      <c r="D10" s="62" t="s">
        <v>9</v>
      </c>
      <c r="E10" s="45"/>
      <c r="F10" s="45">
        <v>12</v>
      </c>
      <c r="G10" s="45"/>
      <c r="H10" s="45"/>
      <c r="I10" s="45"/>
      <c r="J10" s="45">
        <v>22</v>
      </c>
      <c r="K10" s="45"/>
      <c r="L10" s="45">
        <v>13</v>
      </c>
      <c r="M10" s="45">
        <v>21</v>
      </c>
      <c r="N10" s="45">
        <v>22</v>
      </c>
      <c r="O10" s="69">
        <f t="shared" si="0"/>
        <v>90</v>
      </c>
      <c r="P10" s="66">
        <f t="shared" si="1"/>
        <v>5</v>
      </c>
      <c r="Q10" s="69">
        <f t="shared" si="2"/>
        <v>0</v>
      </c>
      <c r="R10" s="69">
        <f t="shared" si="3"/>
        <v>0</v>
      </c>
      <c r="S10" s="69">
        <f t="shared" si="4"/>
        <v>0</v>
      </c>
      <c r="T10" s="69">
        <f t="shared" si="5"/>
        <v>90</v>
      </c>
      <c r="U10" s="45">
        <f t="shared" si="6"/>
        <v>5</v>
      </c>
    </row>
    <row r="11" spans="1:41" s="12" customFormat="1">
      <c r="A11" s="4"/>
      <c r="B11" s="60" t="s">
        <v>31</v>
      </c>
      <c r="C11" s="45"/>
      <c r="D11" s="64" t="s">
        <v>61</v>
      </c>
      <c r="E11" s="45">
        <v>7</v>
      </c>
      <c r="F11" s="45"/>
      <c r="G11" s="45">
        <v>6</v>
      </c>
      <c r="H11" s="45">
        <v>8</v>
      </c>
      <c r="I11" s="45"/>
      <c r="J11" s="45">
        <v>16</v>
      </c>
      <c r="K11" s="45">
        <v>13</v>
      </c>
      <c r="L11" s="45">
        <v>9</v>
      </c>
      <c r="M11" s="45"/>
      <c r="N11" s="45">
        <v>18</v>
      </c>
      <c r="O11" s="69">
        <f t="shared" si="0"/>
        <v>77</v>
      </c>
      <c r="P11" s="66">
        <f t="shared" si="1"/>
        <v>7</v>
      </c>
      <c r="Q11" s="69">
        <f t="shared" si="2"/>
        <v>0</v>
      </c>
      <c r="R11" s="69">
        <f t="shared" si="3"/>
        <v>0</v>
      </c>
      <c r="S11" s="69">
        <f t="shared" si="4"/>
        <v>0</v>
      </c>
      <c r="T11" s="69">
        <f t="shared" si="5"/>
        <v>77</v>
      </c>
      <c r="U11" s="45">
        <f t="shared" si="6"/>
        <v>6</v>
      </c>
    </row>
    <row r="12" spans="1:41" s="12" customFormat="1">
      <c r="A12" s="4"/>
      <c r="B12" s="60" t="s">
        <v>261</v>
      </c>
      <c r="C12" s="45"/>
      <c r="D12" s="62" t="s">
        <v>9</v>
      </c>
      <c r="E12" s="45"/>
      <c r="F12" s="45"/>
      <c r="G12" s="45"/>
      <c r="H12" s="45"/>
      <c r="I12" s="45">
        <v>12</v>
      </c>
      <c r="J12" s="45">
        <v>17</v>
      </c>
      <c r="K12" s="45"/>
      <c r="L12" s="45">
        <v>12</v>
      </c>
      <c r="M12" s="45">
        <v>20</v>
      </c>
      <c r="N12" s="45">
        <v>16</v>
      </c>
      <c r="O12" s="69">
        <f t="shared" si="0"/>
        <v>77</v>
      </c>
      <c r="P12" s="66">
        <f t="shared" si="1"/>
        <v>5</v>
      </c>
      <c r="Q12" s="69">
        <f t="shared" si="2"/>
        <v>0</v>
      </c>
      <c r="R12" s="69">
        <f t="shared" si="3"/>
        <v>0</v>
      </c>
      <c r="S12" s="69">
        <f t="shared" si="4"/>
        <v>0</v>
      </c>
      <c r="T12" s="69">
        <f t="shared" si="5"/>
        <v>77</v>
      </c>
      <c r="U12" s="45">
        <f t="shared" si="6"/>
        <v>6</v>
      </c>
    </row>
    <row r="13" spans="1:41" s="12" customFormat="1">
      <c r="A13" s="4"/>
      <c r="B13" s="60" t="s">
        <v>197</v>
      </c>
      <c r="C13" s="45"/>
      <c r="D13" s="64" t="s">
        <v>61</v>
      </c>
      <c r="E13" s="45">
        <v>17</v>
      </c>
      <c r="F13" s="45"/>
      <c r="G13" s="45">
        <v>18</v>
      </c>
      <c r="H13" s="45">
        <v>15</v>
      </c>
      <c r="I13" s="45"/>
      <c r="J13" s="45">
        <v>8</v>
      </c>
      <c r="K13" s="45"/>
      <c r="L13" s="45"/>
      <c r="M13" s="45"/>
      <c r="N13" s="45"/>
      <c r="O13" s="69">
        <f t="shared" si="0"/>
        <v>58</v>
      </c>
      <c r="P13" s="66">
        <f t="shared" si="1"/>
        <v>4</v>
      </c>
      <c r="Q13" s="69">
        <f t="shared" si="2"/>
        <v>0</v>
      </c>
      <c r="R13" s="69">
        <f t="shared" si="3"/>
        <v>0</v>
      </c>
      <c r="S13" s="69">
        <f t="shared" si="4"/>
        <v>0</v>
      </c>
      <c r="T13" s="69">
        <f t="shared" si="5"/>
        <v>58</v>
      </c>
      <c r="U13" s="45">
        <f t="shared" si="6"/>
        <v>8</v>
      </c>
    </row>
    <row r="14" spans="1:41" s="12" customFormat="1">
      <c r="A14" s="4"/>
      <c r="B14" s="60" t="s">
        <v>51</v>
      </c>
      <c r="C14" s="45"/>
      <c r="D14" s="62" t="s">
        <v>9</v>
      </c>
      <c r="E14" s="45"/>
      <c r="F14" s="45">
        <v>5</v>
      </c>
      <c r="G14" s="45">
        <v>6</v>
      </c>
      <c r="H14" s="45"/>
      <c r="I14" s="45">
        <v>9</v>
      </c>
      <c r="J14" s="45">
        <v>8</v>
      </c>
      <c r="K14" s="45">
        <v>8</v>
      </c>
      <c r="L14" s="45">
        <v>8</v>
      </c>
      <c r="M14" s="45">
        <v>7</v>
      </c>
      <c r="N14" s="45">
        <v>12</v>
      </c>
      <c r="O14" s="69">
        <f t="shared" si="0"/>
        <v>63</v>
      </c>
      <c r="P14" s="66">
        <f t="shared" si="1"/>
        <v>8</v>
      </c>
      <c r="Q14" s="69">
        <f t="shared" si="2"/>
        <v>5</v>
      </c>
      <c r="R14" s="69">
        <f t="shared" si="3"/>
        <v>0</v>
      </c>
      <c r="S14" s="69">
        <f t="shared" si="4"/>
        <v>0</v>
      </c>
      <c r="T14" s="69">
        <f t="shared" si="5"/>
        <v>58</v>
      </c>
      <c r="U14" s="45">
        <f t="shared" si="6"/>
        <v>8</v>
      </c>
    </row>
    <row r="15" spans="1:41" s="12" customFormat="1">
      <c r="A15" s="4"/>
      <c r="B15" s="60" t="s">
        <v>2</v>
      </c>
      <c r="C15" s="45"/>
      <c r="D15" s="61" t="s">
        <v>5</v>
      </c>
      <c r="E15" s="45">
        <v>8</v>
      </c>
      <c r="F15" s="45">
        <v>6</v>
      </c>
      <c r="G15" s="45">
        <v>10</v>
      </c>
      <c r="H15" s="45">
        <v>6</v>
      </c>
      <c r="I15" s="45"/>
      <c r="J15" s="45">
        <v>10</v>
      </c>
      <c r="K15" s="45">
        <v>5</v>
      </c>
      <c r="L15" s="45">
        <v>6</v>
      </c>
      <c r="M15" s="45">
        <v>4</v>
      </c>
      <c r="N15" s="45">
        <v>9</v>
      </c>
      <c r="O15" s="69">
        <f t="shared" si="0"/>
        <v>64</v>
      </c>
      <c r="P15" s="66">
        <f t="shared" si="1"/>
        <v>9</v>
      </c>
      <c r="Q15" s="69">
        <f t="shared" si="2"/>
        <v>4</v>
      </c>
      <c r="R15" s="69">
        <f t="shared" si="3"/>
        <v>5</v>
      </c>
      <c r="S15" s="69">
        <f t="shared" si="4"/>
        <v>0</v>
      </c>
      <c r="T15" s="69">
        <f t="shared" si="5"/>
        <v>55</v>
      </c>
      <c r="U15" s="45">
        <f t="shared" si="6"/>
        <v>10</v>
      </c>
    </row>
    <row r="16" spans="1:41">
      <c r="B16" s="60" t="s">
        <v>212</v>
      </c>
      <c r="C16" s="45"/>
      <c r="D16" s="93" t="s">
        <v>140</v>
      </c>
      <c r="E16" s="45"/>
      <c r="F16" s="45">
        <v>8</v>
      </c>
      <c r="G16" s="45">
        <v>11</v>
      </c>
      <c r="H16" s="45"/>
      <c r="I16" s="45">
        <v>7</v>
      </c>
      <c r="J16" s="45">
        <v>6</v>
      </c>
      <c r="K16" s="45">
        <v>6</v>
      </c>
      <c r="L16" s="45">
        <v>4</v>
      </c>
      <c r="M16" s="45">
        <v>4</v>
      </c>
      <c r="N16" s="45">
        <v>12</v>
      </c>
      <c r="O16" s="69">
        <f t="shared" si="0"/>
        <v>58</v>
      </c>
      <c r="P16" s="66">
        <f t="shared" si="1"/>
        <v>8</v>
      </c>
      <c r="Q16" s="69">
        <f t="shared" si="2"/>
        <v>4</v>
      </c>
      <c r="R16" s="69">
        <f t="shared" si="3"/>
        <v>0</v>
      </c>
      <c r="S16" s="69">
        <f t="shared" si="4"/>
        <v>0</v>
      </c>
      <c r="T16" s="69">
        <f t="shared" si="5"/>
        <v>54</v>
      </c>
      <c r="U16" s="45">
        <f t="shared" si="6"/>
        <v>11</v>
      </c>
    </row>
    <row r="17" spans="1:21">
      <c r="B17" s="60" t="s">
        <v>125</v>
      </c>
      <c r="C17" s="45"/>
      <c r="D17" s="64" t="s">
        <v>61</v>
      </c>
      <c r="E17" s="45">
        <v>5</v>
      </c>
      <c r="F17" s="45">
        <v>9</v>
      </c>
      <c r="G17" s="45">
        <v>10</v>
      </c>
      <c r="H17" s="45">
        <v>8</v>
      </c>
      <c r="I17" s="45">
        <v>8</v>
      </c>
      <c r="J17" s="45">
        <v>7</v>
      </c>
      <c r="K17" s="45"/>
      <c r="L17" s="45"/>
      <c r="M17" s="45"/>
      <c r="N17" s="45">
        <v>6</v>
      </c>
      <c r="O17" s="69">
        <f t="shared" si="0"/>
        <v>53</v>
      </c>
      <c r="P17" s="66">
        <f t="shared" si="1"/>
        <v>7</v>
      </c>
      <c r="Q17" s="69">
        <f t="shared" si="2"/>
        <v>0</v>
      </c>
      <c r="R17" s="69">
        <f t="shared" si="3"/>
        <v>0</v>
      </c>
      <c r="S17" s="69">
        <f t="shared" si="4"/>
        <v>0</v>
      </c>
      <c r="T17" s="69">
        <f t="shared" si="5"/>
        <v>53</v>
      </c>
      <c r="U17" s="45">
        <f t="shared" si="6"/>
        <v>12</v>
      </c>
    </row>
    <row r="18" spans="1:21" s="12" customFormat="1">
      <c r="A18" s="4"/>
      <c r="B18" s="60" t="s">
        <v>58</v>
      </c>
      <c r="C18" s="45"/>
      <c r="D18" s="63" t="s">
        <v>27</v>
      </c>
      <c r="E18" s="45">
        <v>10</v>
      </c>
      <c r="F18" s="45">
        <v>10</v>
      </c>
      <c r="G18" s="45"/>
      <c r="H18" s="45">
        <v>3</v>
      </c>
      <c r="I18" s="45"/>
      <c r="J18" s="45">
        <v>9</v>
      </c>
      <c r="K18" s="45">
        <v>7</v>
      </c>
      <c r="L18" s="45">
        <v>4</v>
      </c>
      <c r="M18" s="45"/>
      <c r="N18" s="45">
        <v>6</v>
      </c>
      <c r="O18" s="69">
        <f t="shared" si="0"/>
        <v>49</v>
      </c>
      <c r="P18" s="66">
        <f t="shared" si="1"/>
        <v>7</v>
      </c>
      <c r="Q18" s="69">
        <f t="shared" si="2"/>
        <v>0</v>
      </c>
      <c r="R18" s="69">
        <f t="shared" si="3"/>
        <v>0</v>
      </c>
      <c r="S18" s="69">
        <f t="shared" si="4"/>
        <v>0</v>
      </c>
      <c r="T18" s="69">
        <f t="shared" si="5"/>
        <v>49</v>
      </c>
      <c r="U18" s="45">
        <f t="shared" si="6"/>
        <v>13</v>
      </c>
    </row>
    <row r="19" spans="1:21" s="12" customFormat="1">
      <c r="A19" s="4"/>
      <c r="B19" s="60" t="s">
        <v>85</v>
      </c>
      <c r="C19" s="45"/>
      <c r="D19" s="94" t="s">
        <v>20</v>
      </c>
      <c r="E19" s="45">
        <v>13</v>
      </c>
      <c r="F19" s="45"/>
      <c r="G19" s="45"/>
      <c r="H19" s="45"/>
      <c r="I19" s="45"/>
      <c r="J19" s="45">
        <v>8</v>
      </c>
      <c r="K19" s="45"/>
      <c r="L19" s="45">
        <v>6</v>
      </c>
      <c r="M19" s="45"/>
      <c r="N19" s="45">
        <v>8</v>
      </c>
      <c r="O19" s="69">
        <f t="shared" si="0"/>
        <v>35</v>
      </c>
      <c r="P19" s="66">
        <f t="shared" si="1"/>
        <v>4</v>
      </c>
      <c r="Q19" s="69">
        <f t="shared" si="2"/>
        <v>0</v>
      </c>
      <c r="R19" s="69">
        <f t="shared" si="3"/>
        <v>0</v>
      </c>
      <c r="S19" s="69">
        <f t="shared" si="4"/>
        <v>0</v>
      </c>
      <c r="T19" s="69">
        <f t="shared" si="5"/>
        <v>35</v>
      </c>
      <c r="U19" s="45">
        <f t="shared" si="6"/>
        <v>14</v>
      </c>
    </row>
    <row r="20" spans="1:21" s="12" customFormat="1">
      <c r="A20" s="4"/>
      <c r="B20" s="60" t="s">
        <v>180</v>
      </c>
      <c r="C20" s="45"/>
      <c r="D20" s="96" t="s">
        <v>12</v>
      </c>
      <c r="E20" s="45">
        <v>9</v>
      </c>
      <c r="F20" s="45">
        <v>7</v>
      </c>
      <c r="G20" s="45"/>
      <c r="H20" s="45"/>
      <c r="I20" s="45"/>
      <c r="J20" s="45"/>
      <c r="K20" s="45"/>
      <c r="L20" s="45"/>
      <c r="M20" s="45"/>
      <c r="N20" s="45">
        <v>10</v>
      </c>
      <c r="O20" s="69">
        <f t="shared" si="0"/>
        <v>26</v>
      </c>
      <c r="P20" s="66">
        <f t="shared" si="1"/>
        <v>3</v>
      </c>
      <c r="Q20" s="69">
        <f t="shared" si="2"/>
        <v>0</v>
      </c>
      <c r="R20" s="69">
        <f t="shared" si="3"/>
        <v>0</v>
      </c>
      <c r="S20" s="69">
        <f t="shared" si="4"/>
        <v>0</v>
      </c>
      <c r="T20" s="69">
        <f t="shared" si="5"/>
        <v>26</v>
      </c>
      <c r="U20" s="45">
        <f t="shared" si="6"/>
        <v>15</v>
      </c>
    </row>
    <row r="21" spans="1:21" s="12" customFormat="1">
      <c r="A21" s="4"/>
      <c r="B21" s="60" t="s">
        <v>53</v>
      </c>
      <c r="C21" s="45"/>
      <c r="D21" s="61" t="s">
        <v>5</v>
      </c>
      <c r="E21" s="45"/>
      <c r="F21" s="45">
        <v>14</v>
      </c>
      <c r="G21" s="45"/>
      <c r="H21" s="45">
        <v>7</v>
      </c>
      <c r="I21" s="45"/>
      <c r="J21" s="45"/>
      <c r="K21" s="45"/>
      <c r="L21" s="45"/>
      <c r="M21" s="45"/>
      <c r="N21" s="45"/>
      <c r="O21" s="69">
        <f t="shared" si="0"/>
        <v>21</v>
      </c>
      <c r="P21" s="66">
        <f t="shared" si="1"/>
        <v>2</v>
      </c>
      <c r="Q21" s="69">
        <f t="shared" si="2"/>
        <v>0</v>
      </c>
      <c r="R21" s="69">
        <f t="shared" si="3"/>
        <v>0</v>
      </c>
      <c r="S21" s="69">
        <f t="shared" si="4"/>
        <v>0</v>
      </c>
      <c r="T21" s="69">
        <f t="shared" si="5"/>
        <v>21</v>
      </c>
      <c r="U21" s="45">
        <f t="shared" si="6"/>
        <v>16</v>
      </c>
    </row>
    <row r="22" spans="1:21" s="12" customFormat="1">
      <c r="A22" s="4"/>
      <c r="B22" s="60" t="s">
        <v>299</v>
      </c>
      <c r="C22" s="45"/>
      <c r="D22" s="94" t="s">
        <v>20</v>
      </c>
      <c r="E22" s="45"/>
      <c r="F22" s="45"/>
      <c r="G22" s="45"/>
      <c r="H22" s="45"/>
      <c r="I22" s="45"/>
      <c r="J22" s="45"/>
      <c r="K22" s="45">
        <v>10</v>
      </c>
      <c r="L22" s="45">
        <v>10</v>
      </c>
      <c r="M22" s="45"/>
      <c r="N22" s="45"/>
      <c r="O22" s="69">
        <f t="shared" si="0"/>
        <v>20</v>
      </c>
      <c r="P22" s="66">
        <f t="shared" si="1"/>
        <v>2</v>
      </c>
      <c r="Q22" s="69">
        <f t="shared" si="2"/>
        <v>0</v>
      </c>
      <c r="R22" s="69">
        <f t="shared" si="3"/>
        <v>0</v>
      </c>
      <c r="S22" s="69">
        <f t="shared" si="4"/>
        <v>0</v>
      </c>
      <c r="T22" s="69">
        <f t="shared" si="5"/>
        <v>20</v>
      </c>
      <c r="U22" s="45">
        <f t="shared" si="6"/>
        <v>17</v>
      </c>
    </row>
    <row r="23" spans="1:21" s="12" customFormat="1">
      <c r="A23" s="4"/>
      <c r="B23" s="60" t="s">
        <v>172</v>
      </c>
      <c r="C23" s="45"/>
      <c r="D23" s="63" t="s">
        <v>27</v>
      </c>
      <c r="E23" s="45">
        <v>2</v>
      </c>
      <c r="F23" s="45"/>
      <c r="G23" s="45"/>
      <c r="H23" s="45"/>
      <c r="I23" s="45"/>
      <c r="J23" s="45"/>
      <c r="K23" s="45"/>
      <c r="L23" s="45"/>
      <c r="M23" s="45"/>
      <c r="N23" s="45"/>
      <c r="O23" s="69">
        <f t="shared" si="0"/>
        <v>2</v>
      </c>
      <c r="P23" s="66">
        <f t="shared" si="1"/>
        <v>1</v>
      </c>
      <c r="Q23" s="69">
        <f t="shared" si="2"/>
        <v>0</v>
      </c>
      <c r="R23" s="69">
        <f t="shared" si="3"/>
        <v>0</v>
      </c>
      <c r="S23" s="69">
        <f t="shared" si="4"/>
        <v>0</v>
      </c>
      <c r="T23" s="69">
        <f t="shared" si="5"/>
        <v>2</v>
      </c>
      <c r="U23" s="45">
        <f t="shared" si="6"/>
        <v>18</v>
      </c>
    </row>
    <row r="24" spans="1:21">
      <c r="B24" s="60" t="s">
        <v>210</v>
      </c>
      <c r="C24" s="45"/>
      <c r="D24" s="89" t="s">
        <v>132</v>
      </c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69">
        <f t="shared" si="0"/>
        <v>0</v>
      </c>
      <c r="P24" s="66">
        <f t="shared" si="1"/>
        <v>0</v>
      </c>
      <c r="Q24" s="69">
        <f t="shared" si="2"/>
        <v>0</v>
      </c>
      <c r="R24" s="69">
        <f t="shared" si="3"/>
        <v>0</v>
      </c>
      <c r="S24" s="69">
        <f t="shared" si="4"/>
        <v>0</v>
      </c>
      <c r="T24" s="69">
        <f t="shared" si="5"/>
        <v>0</v>
      </c>
      <c r="U24" s="45">
        <f t="shared" si="6"/>
        <v>19</v>
      </c>
    </row>
    <row r="25" spans="1:21" s="12" customFormat="1">
      <c r="A25" s="4"/>
      <c r="B25" s="60" t="s">
        <v>103</v>
      </c>
      <c r="C25" s="45"/>
      <c r="D25" s="61" t="s">
        <v>5</v>
      </c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69">
        <f t="shared" si="0"/>
        <v>0</v>
      </c>
      <c r="P25" s="66">
        <f t="shared" si="1"/>
        <v>0</v>
      </c>
      <c r="Q25" s="69">
        <f t="shared" si="2"/>
        <v>0</v>
      </c>
      <c r="R25" s="69">
        <f t="shared" si="3"/>
        <v>0</v>
      </c>
      <c r="S25" s="69">
        <f t="shared" si="4"/>
        <v>0</v>
      </c>
      <c r="T25" s="69">
        <f t="shared" si="5"/>
        <v>0</v>
      </c>
      <c r="U25" s="45">
        <f t="shared" si="6"/>
        <v>19</v>
      </c>
    </row>
    <row r="26" spans="1:21" s="12" customFormat="1">
      <c r="A26" s="4"/>
      <c r="B26" s="60" t="s">
        <v>118</v>
      </c>
      <c r="C26" s="45"/>
      <c r="D26" s="61" t="s">
        <v>5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69">
        <f t="shared" si="0"/>
        <v>0</v>
      </c>
      <c r="P26" s="66">
        <f t="shared" si="1"/>
        <v>0</v>
      </c>
      <c r="Q26" s="69">
        <f t="shared" si="2"/>
        <v>0</v>
      </c>
      <c r="R26" s="69">
        <f t="shared" si="3"/>
        <v>0</v>
      </c>
      <c r="S26" s="69">
        <f t="shared" si="4"/>
        <v>0</v>
      </c>
      <c r="T26" s="69">
        <f t="shared" si="5"/>
        <v>0</v>
      </c>
      <c r="U26" s="45">
        <f t="shared" si="6"/>
        <v>19</v>
      </c>
    </row>
    <row r="27" spans="1:21" s="12" customFormat="1">
      <c r="A27" s="4"/>
      <c r="B27" s="60" t="s">
        <v>277</v>
      </c>
      <c r="C27" s="45"/>
      <c r="D27" s="108" t="s">
        <v>270</v>
      </c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69">
        <f t="shared" si="0"/>
        <v>0</v>
      </c>
      <c r="P27" s="66">
        <f t="shared" si="1"/>
        <v>0</v>
      </c>
      <c r="Q27" s="69">
        <f t="shared" si="2"/>
        <v>0</v>
      </c>
      <c r="R27" s="69">
        <f t="shared" si="3"/>
        <v>0</v>
      </c>
      <c r="S27" s="69">
        <f t="shared" si="4"/>
        <v>0</v>
      </c>
      <c r="T27" s="69">
        <f t="shared" si="5"/>
        <v>0</v>
      </c>
      <c r="U27" s="45">
        <f t="shared" si="6"/>
        <v>19</v>
      </c>
    </row>
    <row r="28" spans="1:21" s="12" customFormat="1">
      <c r="A28" s="4"/>
      <c r="B28" s="60" t="s">
        <v>302</v>
      </c>
      <c r="C28" s="45"/>
      <c r="D28" s="94" t="s">
        <v>20</v>
      </c>
      <c r="E28" s="45"/>
      <c r="F28" s="45"/>
      <c r="G28" s="45"/>
      <c r="H28" s="45"/>
      <c r="I28" s="45"/>
      <c r="J28" s="45"/>
      <c r="K28" s="45">
        <v>0</v>
      </c>
      <c r="L28" s="45"/>
      <c r="M28" s="45"/>
      <c r="N28" s="45"/>
      <c r="O28" s="69">
        <f t="shared" si="0"/>
        <v>0</v>
      </c>
      <c r="P28" s="66">
        <f t="shared" si="1"/>
        <v>1</v>
      </c>
      <c r="Q28" s="69">
        <f t="shared" si="2"/>
        <v>0</v>
      </c>
      <c r="R28" s="69">
        <f t="shared" si="3"/>
        <v>0</v>
      </c>
      <c r="S28" s="69">
        <f t="shared" si="4"/>
        <v>0</v>
      </c>
      <c r="T28" s="69">
        <f t="shared" si="5"/>
        <v>0</v>
      </c>
      <c r="U28" s="45">
        <f t="shared" si="6"/>
        <v>19</v>
      </c>
    </row>
    <row r="29" spans="1:21">
      <c r="B29" s="60" t="s">
        <v>102</v>
      </c>
      <c r="C29" s="45"/>
      <c r="D29" s="63" t="s">
        <v>27</v>
      </c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69">
        <f t="shared" si="0"/>
        <v>0</v>
      </c>
      <c r="P29" s="66">
        <f t="shared" si="1"/>
        <v>0</v>
      </c>
      <c r="Q29" s="69">
        <f t="shared" si="2"/>
        <v>0</v>
      </c>
      <c r="R29" s="69">
        <f t="shared" si="3"/>
        <v>0</v>
      </c>
      <c r="S29" s="69">
        <f t="shared" si="4"/>
        <v>0</v>
      </c>
      <c r="T29" s="69">
        <f t="shared" si="5"/>
        <v>0</v>
      </c>
      <c r="U29" s="45">
        <f t="shared" si="6"/>
        <v>19</v>
      </c>
    </row>
    <row r="30" spans="1:21" s="12" customFormat="1">
      <c r="A30" s="4"/>
      <c r="B30" s="60" t="s">
        <v>289</v>
      </c>
      <c r="C30" s="45"/>
      <c r="D30" s="163" t="s">
        <v>287</v>
      </c>
      <c r="E30" s="45"/>
      <c r="F30" s="45"/>
      <c r="G30" s="45"/>
      <c r="H30" s="45"/>
      <c r="I30" s="45"/>
      <c r="J30" s="45">
        <v>0</v>
      </c>
      <c r="K30" s="45">
        <v>0</v>
      </c>
      <c r="L30" s="45"/>
      <c r="M30" s="45"/>
      <c r="N30" s="45"/>
      <c r="O30" s="69">
        <f t="shared" si="0"/>
        <v>0</v>
      </c>
      <c r="P30" s="66">
        <f t="shared" si="1"/>
        <v>2</v>
      </c>
      <c r="Q30" s="69">
        <f t="shared" si="2"/>
        <v>0</v>
      </c>
      <c r="R30" s="69">
        <f t="shared" si="3"/>
        <v>0</v>
      </c>
      <c r="S30" s="69">
        <f t="shared" si="4"/>
        <v>0</v>
      </c>
      <c r="T30" s="69">
        <f t="shared" si="5"/>
        <v>0</v>
      </c>
      <c r="U30" s="45">
        <f t="shared" si="6"/>
        <v>19</v>
      </c>
    </row>
    <row r="31" spans="1:21">
      <c r="B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</row>
    <row r="32" spans="1:21">
      <c r="B32" s="34"/>
      <c r="D32" s="34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4" spans="2:21">
      <c r="B34" s="268"/>
      <c r="C34" s="268"/>
      <c r="D34" s="268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</row>
    <row r="36" spans="2:21">
      <c r="U36" s="29"/>
    </row>
  </sheetData>
  <sortState ref="B6:U30">
    <sortCondition ref="U6:U30"/>
  </sortState>
  <mergeCells count="23">
    <mergeCell ref="T2:U2"/>
    <mergeCell ref="K4:K5"/>
    <mergeCell ref="B2:C2"/>
    <mergeCell ref="B34:D34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R4:R5"/>
    <mergeCell ref="S4:S5"/>
    <mergeCell ref="T4:T5"/>
    <mergeCell ref="U4:U5"/>
    <mergeCell ref="L4:L5"/>
    <mergeCell ref="M4:M5"/>
    <mergeCell ref="N4:N5"/>
    <mergeCell ref="O4:O5"/>
    <mergeCell ref="P4:P5"/>
    <mergeCell ref="Q4:Q5"/>
  </mergeCells>
  <conditionalFormatting sqref="U6:U29">
    <cfRule type="cellIs" dxfId="11" priority="5" operator="equal">
      <formula>3</formula>
    </cfRule>
    <cfRule type="cellIs" dxfId="10" priority="6" operator="equal">
      <formula>2</formula>
    </cfRule>
    <cfRule type="cellIs" dxfId="9" priority="7" operator="equal">
      <formula>1</formula>
    </cfRule>
    <cfRule type="cellIs" dxfId="8" priority="8" operator="between">
      <formula>1</formula>
      <formula>3</formula>
    </cfRule>
  </conditionalFormatting>
  <conditionalFormatting sqref="U30">
    <cfRule type="cellIs" dxfId="7" priority="1" operator="equal">
      <formula>3</formula>
    </cfRule>
    <cfRule type="cellIs" dxfId="6" priority="2" operator="equal">
      <formula>2</formula>
    </cfRule>
    <cfRule type="cellIs" dxfId="5" priority="3" operator="equal">
      <formula>1</formula>
    </cfRule>
    <cfRule type="cellIs" dxfId="4" priority="4" operator="between">
      <formula>1</formula>
      <formula>3</formula>
    </cfRule>
  </conditionalFormatting>
  <pageMargins left="0" right="0" top="0" bottom="0" header="0" footer="0"/>
  <pageSetup paperSize="9" scale="90" orientation="landscape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O3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W29" sqref="W29"/>
    </sheetView>
  </sheetViews>
  <sheetFormatPr baseColWidth="10" defaultRowHeight="14.4"/>
  <cols>
    <col min="1" max="1" width="3.44140625" style="4" customWidth="1"/>
    <col min="2" max="2" width="23.5546875" style="4" customWidth="1"/>
    <col min="3" max="3" width="5.33203125" style="5" customWidth="1"/>
    <col min="4" max="4" width="16" style="4" customWidth="1"/>
    <col min="5" max="5" width="5.88671875" style="5" customWidth="1"/>
    <col min="6" max="6" width="5.88671875" style="4" customWidth="1"/>
    <col min="7" max="14" width="5.88671875" style="5" customWidth="1"/>
    <col min="15" max="15" width="5" style="5" customWidth="1"/>
    <col min="16" max="19" width="4.44140625" style="4" customWidth="1"/>
    <col min="20" max="20" width="15.109375" style="4" customWidth="1"/>
    <col min="21" max="21" width="4.44140625" style="11" customWidth="1"/>
    <col min="22" max="22" width="4.44140625" style="12" customWidth="1"/>
  </cols>
  <sheetData>
    <row r="1" spans="1:41" s="12" customFormat="1" ht="15" thickBot="1">
      <c r="A1" s="4"/>
      <c r="B1" s="4"/>
      <c r="C1" s="5"/>
      <c r="D1" s="4"/>
      <c r="E1" s="11"/>
      <c r="F1" s="11"/>
      <c r="G1" s="11"/>
      <c r="H1" s="16"/>
      <c r="I1" s="98"/>
      <c r="J1" s="99"/>
      <c r="K1" s="98"/>
      <c r="L1" s="99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</row>
    <row r="2" spans="1:41" s="12" customFormat="1" ht="22.5" customHeight="1" thickBot="1">
      <c r="A2" s="4"/>
      <c r="B2" s="303" t="s">
        <v>101</v>
      </c>
      <c r="C2" s="304"/>
      <c r="D2" s="39">
        <v>2022</v>
      </c>
      <c r="E2" s="11"/>
      <c r="F2" s="11"/>
      <c r="G2" s="11"/>
      <c r="H2" s="11"/>
      <c r="I2" s="11"/>
      <c r="J2" s="11"/>
      <c r="K2" s="14"/>
      <c r="L2" s="14"/>
      <c r="M2" s="14"/>
      <c r="N2" s="14"/>
      <c r="O2" s="14"/>
      <c r="P2" s="14"/>
      <c r="Q2" s="11"/>
      <c r="R2" s="11"/>
      <c r="S2" s="11"/>
      <c r="T2" s="303" t="s">
        <v>76</v>
      </c>
      <c r="U2" s="304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O2" s="20"/>
    </row>
    <row r="3" spans="1:41" s="12" customFormat="1" ht="15" thickBot="1">
      <c r="A3" s="4"/>
      <c r="B3" s="4"/>
      <c r="C3" s="5"/>
      <c r="D3" s="4"/>
      <c r="E3" s="11"/>
      <c r="F3" s="11"/>
      <c r="G3" s="11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1"/>
    </row>
    <row r="4" spans="1:41" s="12" customFormat="1" ht="32.25" customHeight="1">
      <c r="B4" s="269" t="s">
        <v>79</v>
      </c>
      <c r="C4" s="271" t="s">
        <v>1</v>
      </c>
      <c r="D4" s="262" t="s">
        <v>0</v>
      </c>
      <c r="E4" s="275" t="s">
        <v>159</v>
      </c>
      <c r="F4" s="277" t="s">
        <v>107</v>
      </c>
      <c r="G4" s="279" t="s">
        <v>109</v>
      </c>
      <c r="H4" s="281" t="s">
        <v>113</v>
      </c>
      <c r="I4" s="283" t="s">
        <v>160</v>
      </c>
      <c r="J4" s="289" t="s">
        <v>106</v>
      </c>
      <c r="K4" s="285" t="s">
        <v>161</v>
      </c>
      <c r="L4" s="287" t="s">
        <v>162</v>
      </c>
      <c r="M4" s="258" t="s">
        <v>112</v>
      </c>
      <c r="N4" s="260" t="s">
        <v>108</v>
      </c>
      <c r="O4" s="262" t="s">
        <v>74</v>
      </c>
      <c r="P4" s="273" t="s">
        <v>62</v>
      </c>
      <c r="Q4" s="264" t="s">
        <v>78</v>
      </c>
      <c r="R4" s="264" t="s">
        <v>77</v>
      </c>
      <c r="S4" s="264" t="s">
        <v>77</v>
      </c>
      <c r="T4" s="246" t="s">
        <v>75</v>
      </c>
      <c r="U4" s="256" t="s">
        <v>60</v>
      </c>
    </row>
    <row r="5" spans="1:41" s="12" customFormat="1" ht="58.5" customHeight="1" thickBot="1">
      <c r="B5" s="270"/>
      <c r="C5" s="272"/>
      <c r="D5" s="263"/>
      <c r="E5" s="276"/>
      <c r="F5" s="278"/>
      <c r="G5" s="280"/>
      <c r="H5" s="282"/>
      <c r="I5" s="284"/>
      <c r="J5" s="290"/>
      <c r="K5" s="286"/>
      <c r="L5" s="288"/>
      <c r="M5" s="259"/>
      <c r="N5" s="261"/>
      <c r="O5" s="263"/>
      <c r="P5" s="274"/>
      <c r="Q5" s="265"/>
      <c r="R5" s="265"/>
      <c r="S5" s="265"/>
      <c r="T5" s="247"/>
      <c r="U5" s="257"/>
    </row>
    <row r="6" spans="1:41">
      <c r="B6" s="74" t="s">
        <v>51</v>
      </c>
      <c r="C6" s="8"/>
      <c r="D6" s="166" t="s">
        <v>9</v>
      </c>
      <c r="E6" s="8"/>
      <c r="F6" s="8">
        <v>25</v>
      </c>
      <c r="G6" s="8">
        <v>33</v>
      </c>
      <c r="H6" s="8"/>
      <c r="I6" s="8">
        <v>33</v>
      </c>
      <c r="J6" s="8">
        <v>28</v>
      </c>
      <c r="K6" s="8">
        <v>34</v>
      </c>
      <c r="L6" s="8">
        <v>36</v>
      </c>
      <c r="M6" s="8">
        <v>33</v>
      </c>
      <c r="N6" s="8">
        <v>44</v>
      </c>
      <c r="O6" s="24">
        <f t="shared" ref="O6:O30" si="0">SUM(E6:N6)</f>
        <v>266</v>
      </c>
      <c r="P6" s="75">
        <f t="shared" ref="P6:P30" si="1">COUNT(E6:N6)</f>
        <v>8</v>
      </c>
      <c r="Q6" s="24">
        <f t="shared" ref="Q6:Q30" si="2">IF(P6&lt;8,0,+SMALL((E6:N6),1))</f>
        <v>25</v>
      </c>
      <c r="R6" s="24">
        <f t="shared" ref="R6:R30" si="3">IF(P6&lt;9,0,+SMALL((E6:N6),2))</f>
        <v>0</v>
      </c>
      <c r="S6" s="24">
        <f t="shared" ref="S6:S30" si="4">IF(P6&lt;10,0,+SMALL((E6:N6),3))</f>
        <v>0</v>
      </c>
      <c r="T6" s="24">
        <f t="shared" ref="T6:T30" si="5">O6-Q6-R6-S6</f>
        <v>241</v>
      </c>
      <c r="U6" s="8">
        <f t="shared" ref="U6:U30" si="6">RANK(T6,$T$6:$T$30,0)</f>
        <v>1</v>
      </c>
    </row>
    <row r="7" spans="1:41" s="12" customFormat="1">
      <c r="A7" s="4"/>
      <c r="B7" s="60" t="s">
        <v>28</v>
      </c>
      <c r="C7" s="45"/>
      <c r="D7" s="63" t="s">
        <v>27</v>
      </c>
      <c r="E7" s="45">
        <v>24</v>
      </c>
      <c r="F7" s="45">
        <v>33</v>
      </c>
      <c r="G7" s="45">
        <v>34</v>
      </c>
      <c r="H7" s="45">
        <v>26</v>
      </c>
      <c r="I7" s="45">
        <v>32</v>
      </c>
      <c r="J7" s="45">
        <v>35</v>
      </c>
      <c r="K7" s="45">
        <v>31</v>
      </c>
      <c r="L7" s="45">
        <v>33</v>
      </c>
      <c r="M7" s="45">
        <v>36</v>
      </c>
      <c r="N7" s="45">
        <v>37</v>
      </c>
      <c r="O7" s="69">
        <f t="shared" si="0"/>
        <v>321</v>
      </c>
      <c r="P7" s="66">
        <f t="shared" si="1"/>
        <v>10</v>
      </c>
      <c r="Q7" s="69">
        <f t="shared" si="2"/>
        <v>24</v>
      </c>
      <c r="R7" s="69">
        <f t="shared" si="3"/>
        <v>26</v>
      </c>
      <c r="S7" s="69">
        <f t="shared" si="4"/>
        <v>31</v>
      </c>
      <c r="T7" s="69">
        <f t="shared" si="5"/>
        <v>240</v>
      </c>
      <c r="U7" s="45">
        <f t="shared" si="6"/>
        <v>2</v>
      </c>
    </row>
    <row r="8" spans="1:41" s="12" customFormat="1">
      <c r="A8" s="4"/>
      <c r="B8" s="60" t="s">
        <v>173</v>
      </c>
      <c r="C8" s="45"/>
      <c r="D8" s="63" t="s">
        <v>27</v>
      </c>
      <c r="E8" s="45">
        <v>32</v>
      </c>
      <c r="F8" s="45">
        <v>35</v>
      </c>
      <c r="G8" s="45">
        <v>30</v>
      </c>
      <c r="H8" s="45">
        <v>33</v>
      </c>
      <c r="I8" s="45">
        <v>35</v>
      </c>
      <c r="J8" s="45">
        <v>39</v>
      </c>
      <c r="K8" s="45">
        <v>32</v>
      </c>
      <c r="L8" s="45">
        <v>33</v>
      </c>
      <c r="M8" s="45"/>
      <c r="N8" s="45"/>
      <c r="O8" s="69">
        <f t="shared" si="0"/>
        <v>269</v>
      </c>
      <c r="P8" s="66">
        <f t="shared" si="1"/>
        <v>8</v>
      </c>
      <c r="Q8" s="69">
        <f t="shared" si="2"/>
        <v>30</v>
      </c>
      <c r="R8" s="69">
        <f t="shared" si="3"/>
        <v>0</v>
      </c>
      <c r="S8" s="69">
        <f t="shared" si="4"/>
        <v>0</v>
      </c>
      <c r="T8" s="69">
        <f t="shared" si="5"/>
        <v>239</v>
      </c>
      <c r="U8" s="45">
        <f t="shared" si="6"/>
        <v>3</v>
      </c>
    </row>
    <row r="9" spans="1:41" s="12" customFormat="1">
      <c r="A9" s="4"/>
      <c r="B9" s="60" t="s">
        <v>31</v>
      </c>
      <c r="C9" s="45"/>
      <c r="D9" s="64" t="s">
        <v>61</v>
      </c>
      <c r="E9" s="45">
        <v>29</v>
      </c>
      <c r="F9" s="45"/>
      <c r="G9" s="45">
        <v>28</v>
      </c>
      <c r="H9" s="45">
        <v>30</v>
      </c>
      <c r="I9" s="45"/>
      <c r="J9" s="45">
        <v>39</v>
      </c>
      <c r="K9" s="45">
        <v>39</v>
      </c>
      <c r="L9" s="45">
        <v>31</v>
      </c>
      <c r="M9" s="45"/>
      <c r="N9" s="45">
        <v>41</v>
      </c>
      <c r="O9" s="69">
        <f t="shared" si="0"/>
        <v>237</v>
      </c>
      <c r="P9" s="66">
        <f t="shared" si="1"/>
        <v>7</v>
      </c>
      <c r="Q9" s="69">
        <f t="shared" si="2"/>
        <v>0</v>
      </c>
      <c r="R9" s="69">
        <f t="shared" si="3"/>
        <v>0</v>
      </c>
      <c r="S9" s="69">
        <f t="shared" si="4"/>
        <v>0</v>
      </c>
      <c r="T9" s="69">
        <f t="shared" si="5"/>
        <v>237</v>
      </c>
      <c r="U9" s="45">
        <f t="shared" si="6"/>
        <v>4</v>
      </c>
    </row>
    <row r="10" spans="1:41" s="12" customFormat="1">
      <c r="A10" s="4"/>
      <c r="B10" s="60" t="s">
        <v>21</v>
      </c>
      <c r="C10" s="45"/>
      <c r="D10" s="61" t="s">
        <v>5</v>
      </c>
      <c r="E10" s="45">
        <v>27</v>
      </c>
      <c r="F10" s="45">
        <v>36</v>
      </c>
      <c r="G10" s="45">
        <v>41</v>
      </c>
      <c r="H10" s="45">
        <v>29</v>
      </c>
      <c r="I10" s="45">
        <v>30</v>
      </c>
      <c r="J10" s="45">
        <v>29</v>
      </c>
      <c r="K10" s="45">
        <v>27</v>
      </c>
      <c r="L10" s="45">
        <v>29</v>
      </c>
      <c r="M10" s="45">
        <v>38</v>
      </c>
      <c r="N10" s="45">
        <v>32</v>
      </c>
      <c r="O10" s="69">
        <f t="shared" si="0"/>
        <v>318</v>
      </c>
      <c r="P10" s="66">
        <f t="shared" si="1"/>
        <v>10</v>
      </c>
      <c r="Q10" s="69">
        <f t="shared" si="2"/>
        <v>27</v>
      </c>
      <c r="R10" s="69">
        <f t="shared" si="3"/>
        <v>27</v>
      </c>
      <c r="S10" s="69">
        <f t="shared" si="4"/>
        <v>29</v>
      </c>
      <c r="T10" s="69">
        <f t="shared" si="5"/>
        <v>235</v>
      </c>
      <c r="U10" s="45">
        <f t="shared" si="6"/>
        <v>5</v>
      </c>
    </row>
    <row r="11" spans="1:41" s="12" customFormat="1">
      <c r="A11" s="4"/>
      <c r="B11" s="60" t="s">
        <v>11</v>
      </c>
      <c r="C11" s="45"/>
      <c r="D11" s="62" t="s">
        <v>9</v>
      </c>
      <c r="E11" s="45">
        <v>28</v>
      </c>
      <c r="F11" s="45"/>
      <c r="G11" s="45">
        <v>30</v>
      </c>
      <c r="H11" s="45">
        <v>34</v>
      </c>
      <c r="I11" s="45">
        <v>31</v>
      </c>
      <c r="J11" s="45">
        <v>39</v>
      </c>
      <c r="K11" s="45">
        <v>23</v>
      </c>
      <c r="L11" s="45">
        <v>32</v>
      </c>
      <c r="M11" s="45">
        <v>36</v>
      </c>
      <c r="N11" s="45">
        <v>31</v>
      </c>
      <c r="O11" s="69">
        <f t="shared" si="0"/>
        <v>284</v>
      </c>
      <c r="P11" s="66">
        <f t="shared" si="1"/>
        <v>9</v>
      </c>
      <c r="Q11" s="69">
        <f t="shared" si="2"/>
        <v>23</v>
      </c>
      <c r="R11" s="69">
        <f t="shared" si="3"/>
        <v>28</v>
      </c>
      <c r="S11" s="69">
        <f t="shared" si="4"/>
        <v>0</v>
      </c>
      <c r="T11" s="69">
        <f t="shared" si="5"/>
        <v>233</v>
      </c>
      <c r="U11" s="45">
        <f t="shared" si="6"/>
        <v>6</v>
      </c>
    </row>
    <row r="12" spans="1:41" s="12" customFormat="1">
      <c r="A12" s="4"/>
      <c r="B12" s="60" t="s">
        <v>58</v>
      </c>
      <c r="C12" s="45"/>
      <c r="D12" s="63" t="s">
        <v>27</v>
      </c>
      <c r="E12" s="45">
        <v>36</v>
      </c>
      <c r="F12" s="45">
        <v>37</v>
      </c>
      <c r="G12" s="45"/>
      <c r="H12" s="45">
        <v>23</v>
      </c>
      <c r="I12" s="45"/>
      <c r="J12" s="45">
        <v>30</v>
      </c>
      <c r="K12" s="45">
        <v>31</v>
      </c>
      <c r="L12" s="45">
        <v>34</v>
      </c>
      <c r="M12" s="45"/>
      <c r="N12" s="45">
        <v>29</v>
      </c>
      <c r="O12" s="69">
        <f t="shared" si="0"/>
        <v>220</v>
      </c>
      <c r="P12" s="66">
        <f t="shared" si="1"/>
        <v>7</v>
      </c>
      <c r="Q12" s="69">
        <f t="shared" si="2"/>
        <v>0</v>
      </c>
      <c r="R12" s="69">
        <f t="shared" si="3"/>
        <v>0</v>
      </c>
      <c r="S12" s="69">
        <f t="shared" si="4"/>
        <v>0</v>
      </c>
      <c r="T12" s="69">
        <f t="shared" si="5"/>
        <v>220</v>
      </c>
      <c r="U12" s="45">
        <f t="shared" si="6"/>
        <v>7</v>
      </c>
    </row>
    <row r="13" spans="1:41">
      <c r="B13" s="60" t="s">
        <v>2</v>
      </c>
      <c r="C13" s="45"/>
      <c r="D13" s="61" t="s">
        <v>5</v>
      </c>
      <c r="E13" s="45">
        <v>28</v>
      </c>
      <c r="F13" s="45">
        <v>25</v>
      </c>
      <c r="G13" s="45">
        <v>33</v>
      </c>
      <c r="H13" s="45">
        <v>30</v>
      </c>
      <c r="I13" s="45"/>
      <c r="J13" s="45">
        <v>33</v>
      </c>
      <c r="K13" s="45">
        <v>23</v>
      </c>
      <c r="L13" s="45">
        <v>30</v>
      </c>
      <c r="M13" s="45">
        <v>23</v>
      </c>
      <c r="N13" s="45">
        <v>38</v>
      </c>
      <c r="O13" s="69">
        <f t="shared" si="0"/>
        <v>263</v>
      </c>
      <c r="P13" s="66">
        <f t="shared" si="1"/>
        <v>9</v>
      </c>
      <c r="Q13" s="69">
        <f t="shared" si="2"/>
        <v>23</v>
      </c>
      <c r="R13" s="69">
        <f t="shared" si="3"/>
        <v>23</v>
      </c>
      <c r="S13" s="69">
        <f t="shared" si="4"/>
        <v>0</v>
      </c>
      <c r="T13" s="69">
        <f t="shared" si="5"/>
        <v>217</v>
      </c>
      <c r="U13" s="45">
        <f t="shared" si="6"/>
        <v>8</v>
      </c>
    </row>
    <row r="14" spans="1:41" s="12" customFormat="1">
      <c r="A14" s="4"/>
      <c r="B14" s="60" t="s">
        <v>125</v>
      </c>
      <c r="C14" s="45"/>
      <c r="D14" s="64" t="s">
        <v>61</v>
      </c>
      <c r="E14" s="45">
        <v>26</v>
      </c>
      <c r="F14" s="45">
        <v>33</v>
      </c>
      <c r="G14" s="45">
        <v>34</v>
      </c>
      <c r="H14" s="45">
        <v>31</v>
      </c>
      <c r="I14" s="45">
        <v>35</v>
      </c>
      <c r="J14" s="45">
        <v>28</v>
      </c>
      <c r="K14" s="45"/>
      <c r="L14" s="45"/>
      <c r="M14" s="45"/>
      <c r="N14" s="45">
        <v>25</v>
      </c>
      <c r="O14" s="69">
        <f t="shared" si="0"/>
        <v>212</v>
      </c>
      <c r="P14" s="66">
        <f t="shared" si="1"/>
        <v>7</v>
      </c>
      <c r="Q14" s="69">
        <f t="shared" si="2"/>
        <v>0</v>
      </c>
      <c r="R14" s="69">
        <f t="shared" si="3"/>
        <v>0</v>
      </c>
      <c r="S14" s="69">
        <f t="shared" si="4"/>
        <v>0</v>
      </c>
      <c r="T14" s="69">
        <f t="shared" si="5"/>
        <v>212</v>
      </c>
      <c r="U14" s="45">
        <f t="shared" si="6"/>
        <v>9</v>
      </c>
    </row>
    <row r="15" spans="1:41" s="12" customFormat="1">
      <c r="A15" s="4"/>
      <c r="B15" s="60" t="s">
        <v>212</v>
      </c>
      <c r="C15" s="45"/>
      <c r="D15" s="93" t="s">
        <v>140</v>
      </c>
      <c r="E15" s="45"/>
      <c r="F15" s="45">
        <v>26</v>
      </c>
      <c r="G15" s="45">
        <v>34</v>
      </c>
      <c r="H15" s="45"/>
      <c r="I15" s="45">
        <v>31</v>
      </c>
      <c r="J15" s="45">
        <v>27</v>
      </c>
      <c r="K15" s="45">
        <v>27</v>
      </c>
      <c r="L15" s="45">
        <v>27</v>
      </c>
      <c r="M15" s="45">
        <v>27</v>
      </c>
      <c r="N15" s="45">
        <v>33</v>
      </c>
      <c r="O15" s="69">
        <f t="shared" si="0"/>
        <v>232</v>
      </c>
      <c r="P15" s="66">
        <f t="shared" si="1"/>
        <v>8</v>
      </c>
      <c r="Q15" s="69">
        <f t="shared" si="2"/>
        <v>26</v>
      </c>
      <c r="R15" s="69">
        <f t="shared" si="3"/>
        <v>0</v>
      </c>
      <c r="S15" s="69">
        <f t="shared" si="4"/>
        <v>0</v>
      </c>
      <c r="T15" s="69">
        <f t="shared" si="5"/>
        <v>206</v>
      </c>
      <c r="U15" s="45">
        <f t="shared" si="6"/>
        <v>10</v>
      </c>
    </row>
    <row r="16" spans="1:41">
      <c r="B16" s="60" t="s">
        <v>213</v>
      </c>
      <c r="C16" s="45"/>
      <c r="D16" s="62" t="s">
        <v>9</v>
      </c>
      <c r="E16" s="45"/>
      <c r="F16" s="45">
        <v>27</v>
      </c>
      <c r="G16" s="45"/>
      <c r="H16" s="45"/>
      <c r="I16" s="45"/>
      <c r="J16" s="45">
        <v>38</v>
      </c>
      <c r="K16" s="45"/>
      <c r="L16" s="45">
        <v>29</v>
      </c>
      <c r="M16" s="45">
        <v>37</v>
      </c>
      <c r="N16" s="45">
        <v>37</v>
      </c>
      <c r="O16" s="69">
        <f t="shared" si="0"/>
        <v>168</v>
      </c>
      <c r="P16" s="66">
        <f t="shared" si="1"/>
        <v>5</v>
      </c>
      <c r="Q16" s="69">
        <f t="shared" si="2"/>
        <v>0</v>
      </c>
      <c r="R16" s="69">
        <f t="shared" si="3"/>
        <v>0</v>
      </c>
      <c r="S16" s="69">
        <f t="shared" si="4"/>
        <v>0</v>
      </c>
      <c r="T16" s="69">
        <f t="shared" si="5"/>
        <v>168</v>
      </c>
      <c r="U16" s="45">
        <f t="shared" si="6"/>
        <v>11</v>
      </c>
    </row>
    <row r="17" spans="1:21" s="12" customFormat="1">
      <c r="A17" s="4"/>
      <c r="B17" s="60" t="s">
        <v>261</v>
      </c>
      <c r="C17" s="45"/>
      <c r="D17" s="62" t="s">
        <v>9</v>
      </c>
      <c r="E17" s="45"/>
      <c r="F17" s="45"/>
      <c r="G17" s="45"/>
      <c r="H17" s="45"/>
      <c r="I17" s="45">
        <v>30</v>
      </c>
      <c r="J17" s="45">
        <v>33</v>
      </c>
      <c r="K17" s="45"/>
      <c r="L17" s="45">
        <v>29</v>
      </c>
      <c r="M17" s="45">
        <v>39</v>
      </c>
      <c r="N17" s="45">
        <v>30</v>
      </c>
      <c r="O17" s="69">
        <f t="shared" si="0"/>
        <v>161</v>
      </c>
      <c r="P17" s="66">
        <f t="shared" si="1"/>
        <v>5</v>
      </c>
      <c r="Q17" s="69">
        <f t="shared" si="2"/>
        <v>0</v>
      </c>
      <c r="R17" s="69">
        <f t="shared" si="3"/>
        <v>0</v>
      </c>
      <c r="S17" s="69">
        <f t="shared" si="4"/>
        <v>0</v>
      </c>
      <c r="T17" s="69">
        <f t="shared" si="5"/>
        <v>161</v>
      </c>
      <c r="U17" s="45">
        <f t="shared" si="6"/>
        <v>12</v>
      </c>
    </row>
    <row r="18" spans="1:21" s="12" customFormat="1">
      <c r="A18" s="4"/>
      <c r="B18" s="60" t="s">
        <v>197</v>
      </c>
      <c r="C18" s="45"/>
      <c r="D18" s="64" t="s">
        <v>61</v>
      </c>
      <c r="E18" s="45">
        <v>37</v>
      </c>
      <c r="F18" s="45"/>
      <c r="G18" s="45">
        <v>35</v>
      </c>
      <c r="H18" s="45">
        <v>35</v>
      </c>
      <c r="I18" s="45"/>
      <c r="J18" s="45">
        <v>18</v>
      </c>
      <c r="K18" s="45"/>
      <c r="L18" s="45"/>
      <c r="M18" s="45"/>
      <c r="N18" s="45"/>
      <c r="O18" s="69">
        <f t="shared" si="0"/>
        <v>125</v>
      </c>
      <c r="P18" s="66">
        <f t="shared" si="1"/>
        <v>4</v>
      </c>
      <c r="Q18" s="69">
        <f t="shared" si="2"/>
        <v>0</v>
      </c>
      <c r="R18" s="69">
        <f t="shared" si="3"/>
        <v>0</v>
      </c>
      <c r="S18" s="69">
        <f t="shared" si="4"/>
        <v>0</v>
      </c>
      <c r="T18" s="69">
        <f t="shared" si="5"/>
        <v>125</v>
      </c>
      <c r="U18" s="45">
        <f t="shared" si="6"/>
        <v>13</v>
      </c>
    </row>
    <row r="19" spans="1:21" s="12" customFormat="1">
      <c r="A19" s="4"/>
      <c r="B19" s="60" t="s">
        <v>85</v>
      </c>
      <c r="C19" s="45"/>
      <c r="D19" s="94" t="s">
        <v>20</v>
      </c>
      <c r="E19" s="45">
        <v>37</v>
      </c>
      <c r="F19" s="45"/>
      <c r="G19" s="45"/>
      <c r="H19" s="45"/>
      <c r="I19" s="45"/>
      <c r="J19" s="45">
        <v>25</v>
      </c>
      <c r="K19" s="45"/>
      <c r="L19" s="45">
        <v>23</v>
      </c>
      <c r="M19" s="45"/>
      <c r="N19" s="45">
        <v>26</v>
      </c>
      <c r="O19" s="69">
        <f t="shared" si="0"/>
        <v>111</v>
      </c>
      <c r="P19" s="66">
        <f t="shared" si="1"/>
        <v>4</v>
      </c>
      <c r="Q19" s="69">
        <f t="shared" si="2"/>
        <v>0</v>
      </c>
      <c r="R19" s="69">
        <f t="shared" si="3"/>
        <v>0</v>
      </c>
      <c r="S19" s="69">
        <f t="shared" si="4"/>
        <v>0</v>
      </c>
      <c r="T19" s="69">
        <f t="shared" si="5"/>
        <v>111</v>
      </c>
      <c r="U19" s="45">
        <f t="shared" si="6"/>
        <v>14</v>
      </c>
    </row>
    <row r="20" spans="1:21" s="12" customFormat="1">
      <c r="A20" s="4"/>
      <c r="B20" s="60" t="s">
        <v>180</v>
      </c>
      <c r="C20" s="45"/>
      <c r="D20" s="96" t="s">
        <v>12</v>
      </c>
      <c r="E20" s="45">
        <v>31</v>
      </c>
      <c r="F20" s="45">
        <v>23</v>
      </c>
      <c r="G20" s="45"/>
      <c r="H20" s="45"/>
      <c r="I20" s="45"/>
      <c r="J20" s="45"/>
      <c r="K20" s="45"/>
      <c r="L20" s="45"/>
      <c r="M20" s="45"/>
      <c r="N20" s="45">
        <v>28</v>
      </c>
      <c r="O20" s="69">
        <f t="shared" si="0"/>
        <v>82</v>
      </c>
      <c r="P20" s="66">
        <f t="shared" si="1"/>
        <v>3</v>
      </c>
      <c r="Q20" s="69">
        <f t="shared" si="2"/>
        <v>0</v>
      </c>
      <c r="R20" s="69">
        <f t="shared" si="3"/>
        <v>0</v>
      </c>
      <c r="S20" s="69">
        <f t="shared" si="4"/>
        <v>0</v>
      </c>
      <c r="T20" s="69">
        <f t="shared" si="5"/>
        <v>82</v>
      </c>
      <c r="U20" s="45">
        <f t="shared" si="6"/>
        <v>15</v>
      </c>
    </row>
    <row r="21" spans="1:21" s="12" customFormat="1">
      <c r="A21" s="4"/>
      <c r="B21" s="60" t="s">
        <v>299</v>
      </c>
      <c r="C21" s="45"/>
      <c r="D21" s="94" t="s">
        <v>20</v>
      </c>
      <c r="E21" s="45"/>
      <c r="F21" s="45"/>
      <c r="G21" s="45"/>
      <c r="H21" s="45"/>
      <c r="I21" s="45"/>
      <c r="J21" s="45"/>
      <c r="K21" s="45">
        <v>33</v>
      </c>
      <c r="L21" s="45">
        <v>32</v>
      </c>
      <c r="M21" s="45"/>
      <c r="N21" s="45"/>
      <c r="O21" s="69">
        <f t="shared" si="0"/>
        <v>65</v>
      </c>
      <c r="P21" s="66">
        <f t="shared" si="1"/>
        <v>2</v>
      </c>
      <c r="Q21" s="69">
        <f t="shared" si="2"/>
        <v>0</v>
      </c>
      <c r="R21" s="69">
        <f t="shared" si="3"/>
        <v>0</v>
      </c>
      <c r="S21" s="69">
        <f t="shared" si="4"/>
        <v>0</v>
      </c>
      <c r="T21" s="69">
        <f t="shared" si="5"/>
        <v>65</v>
      </c>
      <c r="U21" s="45">
        <f t="shared" si="6"/>
        <v>16</v>
      </c>
    </row>
    <row r="22" spans="1:21">
      <c r="B22" s="60" t="s">
        <v>53</v>
      </c>
      <c r="C22" s="45"/>
      <c r="D22" s="61" t="s">
        <v>5</v>
      </c>
      <c r="E22" s="45"/>
      <c r="F22" s="45">
        <v>37</v>
      </c>
      <c r="G22" s="45"/>
      <c r="H22" s="45">
        <v>24</v>
      </c>
      <c r="I22" s="45"/>
      <c r="J22" s="45"/>
      <c r="K22" s="45"/>
      <c r="L22" s="45"/>
      <c r="M22" s="45"/>
      <c r="N22" s="45"/>
      <c r="O22" s="69">
        <f t="shared" si="0"/>
        <v>61</v>
      </c>
      <c r="P22" s="66">
        <f t="shared" si="1"/>
        <v>2</v>
      </c>
      <c r="Q22" s="69">
        <f t="shared" si="2"/>
        <v>0</v>
      </c>
      <c r="R22" s="69">
        <f t="shared" si="3"/>
        <v>0</v>
      </c>
      <c r="S22" s="69">
        <f t="shared" si="4"/>
        <v>0</v>
      </c>
      <c r="T22" s="69">
        <f t="shared" si="5"/>
        <v>61</v>
      </c>
      <c r="U22" s="45">
        <f t="shared" si="6"/>
        <v>17</v>
      </c>
    </row>
    <row r="23" spans="1:21" s="12" customFormat="1">
      <c r="A23" s="4"/>
      <c r="B23" s="60" t="s">
        <v>302</v>
      </c>
      <c r="C23" s="45"/>
      <c r="D23" s="94" t="s">
        <v>20</v>
      </c>
      <c r="E23" s="45"/>
      <c r="F23" s="45"/>
      <c r="G23" s="45"/>
      <c r="H23" s="45"/>
      <c r="I23" s="45"/>
      <c r="J23" s="45"/>
      <c r="K23" s="45">
        <v>15</v>
      </c>
      <c r="L23" s="45"/>
      <c r="M23" s="45"/>
      <c r="N23" s="45"/>
      <c r="O23" s="69">
        <f t="shared" si="0"/>
        <v>15</v>
      </c>
      <c r="P23" s="66">
        <f t="shared" si="1"/>
        <v>1</v>
      </c>
      <c r="Q23" s="69">
        <f t="shared" si="2"/>
        <v>0</v>
      </c>
      <c r="R23" s="69">
        <f t="shared" si="3"/>
        <v>0</v>
      </c>
      <c r="S23" s="69">
        <f t="shared" si="4"/>
        <v>0</v>
      </c>
      <c r="T23" s="69">
        <f t="shared" si="5"/>
        <v>15</v>
      </c>
      <c r="U23" s="45">
        <f t="shared" si="6"/>
        <v>18</v>
      </c>
    </row>
    <row r="24" spans="1:21">
      <c r="B24" s="60" t="s">
        <v>172</v>
      </c>
      <c r="C24" s="45"/>
      <c r="D24" s="63" t="s">
        <v>27</v>
      </c>
      <c r="E24" s="45">
        <v>14</v>
      </c>
      <c r="F24" s="45"/>
      <c r="G24" s="45"/>
      <c r="H24" s="45"/>
      <c r="I24" s="45"/>
      <c r="J24" s="45"/>
      <c r="K24" s="45"/>
      <c r="L24" s="45"/>
      <c r="M24" s="45"/>
      <c r="N24" s="45"/>
      <c r="O24" s="69">
        <f t="shared" si="0"/>
        <v>14</v>
      </c>
      <c r="P24" s="66">
        <f t="shared" si="1"/>
        <v>1</v>
      </c>
      <c r="Q24" s="69">
        <f t="shared" si="2"/>
        <v>0</v>
      </c>
      <c r="R24" s="69">
        <f t="shared" si="3"/>
        <v>0</v>
      </c>
      <c r="S24" s="69">
        <f t="shared" si="4"/>
        <v>0</v>
      </c>
      <c r="T24" s="69">
        <f t="shared" si="5"/>
        <v>14</v>
      </c>
      <c r="U24" s="45">
        <f t="shared" si="6"/>
        <v>19</v>
      </c>
    </row>
    <row r="25" spans="1:21" s="12" customFormat="1">
      <c r="A25" s="4"/>
      <c r="B25" s="60" t="s">
        <v>210</v>
      </c>
      <c r="C25" s="45"/>
      <c r="D25" s="89" t="s">
        <v>132</v>
      </c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69">
        <f t="shared" si="0"/>
        <v>0</v>
      </c>
      <c r="P25" s="66">
        <f t="shared" si="1"/>
        <v>0</v>
      </c>
      <c r="Q25" s="69">
        <f t="shared" si="2"/>
        <v>0</v>
      </c>
      <c r="R25" s="69">
        <f t="shared" si="3"/>
        <v>0</v>
      </c>
      <c r="S25" s="69">
        <f t="shared" si="4"/>
        <v>0</v>
      </c>
      <c r="T25" s="69">
        <f t="shared" si="5"/>
        <v>0</v>
      </c>
      <c r="U25" s="45">
        <f t="shared" si="6"/>
        <v>20</v>
      </c>
    </row>
    <row r="26" spans="1:21" s="12" customFormat="1">
      <c r="A26" s="4"/>
      <c r="B26" s="60" t="s">
        <v>103</v>
      </c>
      <c r="C26" s="45"/>
      <c r="D26" s="61" t="s">
        <v>5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69">
        <f t="shared" si="0"/>
        <v>0</v>
      </c>
      <c r="P26" s="66">
        <f t="shared" si="1"/>
        <v>0</v>
      </c>
      <c r="Q26" s="69">
        <f t="shared" si="2"/>
        <v>0</v>
      </c>
      <c r="R26" s="69">
        <f t="shared" si="3"/>
        <v>0</v>
      </c>
      <c r="S26" s="69">
        <f t="shared" si="4"/>
        <v>0</v>
      </c>
      <c r="T26" s="69">
        <f t="shared" si="5"/>
        <v>0</v>
      </c>
      <c r="U26" s="45">
        <f t="shared" si="6"/>
        <v>20</v>
      </c>
    </row>
    <row r="27" spans="1:21" s="12" customFormat="1">
      <c r="A27" s="4"/>
      <c r="B27" s="60" t="s">
        <v>118</v>
      </c>
      <c r="C27" s="45"/>
      <c r="D27" s="61" t="s">
        <v>5</v>
      </c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69">
        <f t="shared" si="0"/>
        <v>0</v>
      </c>
      <c r="P27" s="66">
        <f t="shared" si="1"/>
        <v>0</v>
      </c>
      <c r="Q27" s="69">
        <f t="shared" si="2"/>
        <v>0</v>
      </c>
      <c r="R27" s="69">
        <f t="shared" si="3"/>
        <v>0</v>
      </c>
      <c r="S27" s="69">
        <f t="shared" si="4"/>
        <v>0</v>
      </c>
      <c r="T27" s="69">
        <f t="shared" si="5"/>
        <v>0</v>
      </c>
      <c r="U27" s="45">
        <f t="shared" si="6"/>
        <v>20</v>
      </c>
    </row>
    <row r="28" spans="1:21" s="12" customFormat="1">
      <c r="A28" s="4"/>
      <c r="B28" s="60" t="s">
        <v>277</v>
      </c>
      <c r="C28" s="45"/>
      <c r="D28" s="108" t="s">
        <v>270</v>
      </c>
      <c r="E28" s="16"/>
      <c r="F28" s="45"/>
      <c r="G28" s="45"/>
      <c r="H28" s="45"/>
      <c r="I28" s="45"/>
      <c r="J28" s="45"/>
      <c r="K28" s="45"/>
      <c r="L28" s="45"/>
      <c r="M28" s="45"/>
      <c r="N28" s="45"/>
      <c r="O28" s="69">
        <f t="shared" si="0"/>
        <v>0</v>
      </c>
      <c r="P28" s="66">
        <f t="shared" si="1"/>
        <v>0</v>
      </c>
      <c r="Q28" s="69">
        <f t="shared" si="2"/>
        <v>0</v>
      </c>
      <c r="R28" s="69">
        <f t="shared" si="3"/>
        <v>0</v>
      </c>
      <c r="S28" s="69">
        <f t="shared" si="4"/>
        <v>0</v>
      </c>
      <c r="T28" s="69">
        <f t="shared" si="5"/>
        <v>0</v>
      </c>
      <c r="U28" s="45">
        <f t="shared" si="6"/>
        <v>20</v>
      </c>
    </row>
    <row r="29" spans="1:21">
      <c r="B29" s="60" t="s">
        <v>102</v>
      </c>
      <c r="C29" s="45"/>
      <c r="D29" s="63" t="s">
        <v>27</v>
      </c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69">
        <f t="shared" si="0"/>
        <v>0</v>
      </c>
      <c r="P29" s="66">
        <f t="shared" si="1"/>
        <v>0</v>
      </c>
      <c r="Q29" s="69">
        <f t="shared" si="2"/>
        <v>0</v>
      </c>
      <c r="R29" s="69">
        <f t="shared" si="3"/>
        <v>0</v>
      </c>
      <c r="S29" s="69">
        <f t="shared" si="4"/>
        <v>0</v>
      </c>
      <c r="T29" s="69">
        <f t="shared" si="5"/>
        <v>0</v>
      </c>
      <c r="U29" s="45">
        <f t="shared" si="6"/>
        <v>20</v>
      </c>
    </row>
    <row r="30" spans="1:21">
      <c r="B30" s="60" t="s">
        <v>289</v>
      </c>
      <c r="C30" s="45"/>
      <c r="D30" s="163" t="s">
        <v>287</v>
      </c>
      <c r="E30" s="45"/>
      <c r="F30" s="45"/>
      <c r="G30" s="45"/>
      <c r="H30" s="45"/>
      <c r="I30" s="45"/>
      <c r="J30" s="45">
        <v>0</v>
      </c>
      <c r="K30" s="45">
        <v>0</v>
      </c>
      <c r="L30" s="45"/>
      <c r="M30" s="45"/>
      <c r="N30" s="45"/>
      <c r="O30" s="69">
        <f t="shared" si="0"/>
        <v>0</v>
      </c>
      <c r="P30" s="66">
        <f t="shared" si="1"/>
        <v>2</v>
      </c>
      <c r="Q30" s="69">
        <f t="shared" si="2"/>
        <v>0</v>
      </c>
      <c r="R30" s="69">
        <f t="shared" si="3"/>
        <v>0</v>
      </c>
      <c r="S30" s="69">
        <f t="shared" si="4"/>
        <v>0</v>
      </c>
      <c r="T30" s="69">
        <f t="shared" si="5"/>
        <v>0</v>
      </c>
      <c r="U30" s="45">
        <f t="shared" si="6"/>
        <v>20</v>
      </c>
    </row>
    <row r="31" spans="1:21">
      <c r="B31" s="33"/>
      <c r="C31" s="28"/>
      <c r="F31" s="5"/>
      <c r="O31" s="28"/>
    </row>
    <row r="32" spans="1:21">
      <c r="B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2:21">
      <c r="B33" s="34"/>
      <c r="D33" s="34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5" spans="2:21">
      <c r="B35" s="268"/>
      <c r="C35" s="268"/>
      <c r="D35" s="268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</row>
    <row r="37" spans="2:21">
      <c r="U37" s="29"/>
    </row>
  </sheetData>
  <sortState ref="B6:U30">
    <sortCondition ref="U6:U30"/>
  </sortState>
  <mergeCells count="23">
    <mergeCell ref="T2:U2"/>
    <mergeCell ref="K4:K5"/>
    <mergeCell ref="B2:C2"/>
    <mergeCell ref="B35:D3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R4:R5"/>
    <mergeCell ref="S4:S5"/>
    <mergeCell ref="T4:T5"/>
    <mergeCell ref="U4:U5"/>
    <mergeCell ref="L4:L5"/>
    <mergeCell ref="M4:M5"/>
    <mergeCell ref="N4:N5"/>
    <mergeCell ref="O4:O5"/>
    <mergeCell ref="P4:P5"/>
    <mergeCell ref="Q4:Q5"/>
  </mergeCells>
  <conditionalFormatting sqref="U6:U30">
    <cfRule type="cellIs" dxfId="3" priority="5" operator="equal">
      <formula>3</formula>
    </cfRule>
    <cfRule type="cellIs" dxfId="2" priority="6" operator="equal">
      <formula>2</formula>
    </cfRule>
    <cfRule type="cellIs" dxfId="1" priority="7" operator="equal">
      <formula>1</formula>
    </cfRule>
    <cfRule type="cellIs" dxfId="0" priority="8" operator="between">
      <formula>1</formula>
      <formula>3</formula>
    </cfRule>
  </conditionalFormatting>
  <pageMargins left="0" right="0" top="0" bottom="0" header="0" footer="0"/>
  <pageSetup paperSize="9" scale="90" orientation="landscape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</sheetPr>
  <dimension ref="A1:O241"/>
  <sheetViews>
    <sheetView zoomScale="79" zoomScaleNormal="79" workbookViewId="0">
      <selection activeCell="D1" sqref="D1"/>
    </sheetView>
  </sheetViews>
  <sheetFormatPr baseColWidth="10" defaultRowHeight="23.4"/>
  <cols>
    <col min="1" max="1" width="6.44140625" style="4" customWidth="1"/>
    <col min="2" max="2" width="28.77734375" style="4" customWidth="1"/>
    <col min="3" max="3" width="5.6640625" style="2" customWidth="1"/>
    <col min="4" max="4" width="14.6640625" style="3" customWidth="1"/>
    <col min="5" max="7" width="5.44140625" style="11" customWidth="1"/>
    <col min="8" max="8" width="5.33203125" style="11" customWidth="1"/>
    <col min="9" max="10" width="4.33203125" style="11" customWidth="1"/>
    <col min="11" max="11" width="8.6640625" style="51" customWidth="1"/>
    <col min="12" max="12" width="8" style="100" customWidth="1"/>
    <col min="13" max="13" width="7" customWidth="1"/>
  </cols>
  <sheetData>
    <row r="1" spans="1:15" ht="30.6" customHeight="1" thickBot="1">
      <c r="A1" s="307" t="s">
        <v>114</v>
      </c>
      <c r="B1" s="308"/>
      <c r="C1" s="309"/>
    </row>
    <row r="2" spans="1:15" ht="24" thickBot="1">
      <c r="A2" s="317"/>
      <c r="B2" s="318"/>
      <c r="C2" s="107" t="s">
        <v>123</v>
      </c>
    </row>
    <row r="3" spans="1:15">
      <c r="A3" s="58">
        <v>1</v>
      </c>
      <c r="B3" s="103" t="s">
        <v>108</v>
      </c>
      <c r="C3" s="104">
        <v>1939</v>
      </c>
    </row>
    <row r="4" spans="1:15">
      <c r="A4" s="109">
        <v>2</v>
      </c>
      <c r="B4" s="110" t="s">
        <v>107</v>
      </c>
      <c r="C4" s="111">
        <v>1763</v>
      </c>
    </row>
    <row r="5" spans="1:15">
      <c r="A5" s="57">
        <v>3</v>
      </c>
      <c r="B5" s="105" t="s">
        <v>106</v>
      </c>
      <c r="C5" s="106">
        <v>1653</v>
      </c>
    </row>
    <row r="6" spans="1:15">
      <c r="A6" s="53">
        <v>4</v>
      </c>
      <c r="B6" s="54" t="s">
        <v>111</v>
      </c>
      <c r="C6" s="55">
        <v>1615</v>
      </c>
    </row>
    <row r="7" spans="1:15">
      <c r="A7" s="53">
        <v>5</v>
      </c>
      <c r="B7" s="54" t="s">
        <v>141</v>
      </c>
      <c r="C7" s="55">
        <v>1257</v>
      </c>
    </row>
    <row r="8" spans="1:15">
      <c r="A8" s="53">
        <v>6</v>
      </c>
      <c r="B8" s="54" t="s">
        <v>113</v>
      </c>
      <c r="C8" s="55">
        <v>1082</v>
      </c>
    </row>
    <row r="9" spans="1:15">
      <c r="A9" s="53">
        <v>7</v>
      </c>
      <c r="B9" s="54" t="s">
        <v>110</v>
      </c>
      <c r="C9" s="55">
        <v>1078</v>
      </c>
    </row>
    <row r="10" spans="1:15">
      <c r="A10" s="53">
        <v>8</v>
      </c>
      <c r="B10" s="54" t="s">
        <v>109</v>
      </c>
      <c r="C10" s="55">
        <v>796</v>
      </c>
    </row>
    <row r="11" spans="1:15">
      <c r="A11" s="53">
        <v>9</v>
      </c>
      <c r="B11" s="54" t="s">
        <v>160</v>
      </c>
      <c r="C11" s="55">
        <v>199</v>
      </c>
    </row>
    <row r="12" spans="1:15" s="12" customFormat="1" ht="24" thickBot="1">
      <c r="A12" s="4"/>
      <c r="B12" s="4"/>
      <c r="C12" s="2"/>
      <c r="D12" s="3"/>
      <c r="E12" s="11"/>
      <c r="F12" s="11"/>
      <c r="G12" s="11"/>
      <c r="H12" s="11"/>
      <c r="I12" s="11"/>
      <c r="J12" s="11"/>
      <c r="K12" s="51"/>
      <c r="L12" s="100"/>
    </row>
    <row r="13" spans="1:15" ht="16.2" thickBot="1">
      <c r="B13" s="19" t="s">
        <v>158</v>
      </c>
      <c r="D13" s="23"/>
      <c r="E13" s="310" t="s">
        <v>63</v>
      </c>
      <c r="F13" s="311"/>
      <c r="G13" s="311"/>
      <c r="H13" s="312"/>
      <c r="I13" s="312"/>
      <c r="J13" s="312"/>
      <c r="K13" s="311"/>
      <c r="L13" s="313"/>
    </row>
    <row r="14" spans="1:15" s="12" customFormat="1" ht="16.2" thickBot="1">
      <c r="A14" s="4"/>
      <c r="B14" s="31"/>
      <c r="C14" s="2"/>
      <c r="D14" s="23"/>
      <c r="E14" s="314" t="s">
        <v>69</v>
      </c>
      <c r="F14" s="315"/>
      <c r="G14" s="315"/>
      <c r="H14" s="315"/>
      <c r="I14" s="315"/>
      <c r="J14" s="315"/>
      <c r="K14" s="315"/>
      <c r="L14" s="316"/>
    </row>
    <row r="15" spans="1:15" ht="15" thickBot="1">
      <c r="E15" s="310" t="s">
        <v>72</v>
      </c>
      <c r="F15" s="311"/>
      <c r="G15" s="313"/>
      <c r="H15" s="314" t="s">
        <v>70</v>
      </c>
      <c r="I15" s="315"/>
      <c r="J15" s="315"/>
      <c r="K15" s="315"/>
      <c r="L15" s="316"/>
      <c r="O15" s="12"/>
    </row>
    <row r="16" spans="1:15" ht="18.600000000000001" thickBot="1">
      <c r="B16" s="18" t="s">
        <v>13</v>
      </c>
      <c r="C16" s="22" t="s">
        <v>65</v>
      </c>
      <c r="D16" s="21" t="s">
        <v>0</v>
      </c>
      <c r="E16" s="47" t="s">
        <v>37</v>
      </c>
      <c r="F16" s="48" t="s">
        <v>38</v>
      </c>
      <c r="G16" s="49" t="s">
        <v>14</v>
      </c>
      <c r="H16" s="50" t="s">
        <v>37</v>
      </c>
      <c r="I16" s="48" t="s">
        <v>38</v>
      </c>
      <c r="J16" s="49" t="s">
        <v>14</v>
      </c>
      <c r="K16" s="52" t="s">
        <v>105</v>
      </c>
      <c r="L16" s="102" t="s">
        <v>211</v>
      </c>
    </row>
    <row r="17" spans="1:15" s="122" customFormat="1" ht="18" customHeight="1" thickBot="1">
      <c r="A17" s="113"/>
      <c r="B17" s="114" t="s">
        <v>21</v>
      </c>
      <c r="C17" s="115"/>
      <c r="D17" s="116" t="s">
        <v>5</v>
      </c>
      <c r="E17" s="117" t="str">
        <f>IF(ISNA(VLOOKUP(B17,'Messieurs Brut+Net'!$B$6:$AN$135,39,FALSE)),"",VLOOKUP(B17,'Messieurs Brut+Net'!$B$6:$AN$135,39,FALSE))</f>
        <v/>
      </c>
      <c r="F17" s="118" t="str">
        <f>IF(ISNA(VLOOKUP(B17,'Dames Brut+ Net'!$B$7:$AN$74,39,FALSE)),"",VLOOKUP(B17,'Dames Brut+ Net'!$B$7:$AN$74,39,FALSE))</f>
        <v/>
      </c>
      <c r="G17" s="119">
        <f>IF(ISNA(VLOOKUP(B17,'Super Vétérans Brut + Net'!$B$6:$AN$29,39,FALSE)),"",VLOOKUP(B17,'Super Vétérans Brut + Net'!$B$6:$AN$29,39,FALSE))</f>
        <v>346</v>
      </c>
      <c r="H17" s="120"/>
      <c r="I17" s="120"/>
      <c r="J17" s="121"/>
      <c r="K17" s="112"/>
      <c r="L17" s="101"/>
      <c r="O17" s="123"/>
    </row>
    <row r="18" spans="1:15" s="122" customFormat="1" ht="18" customHeight="1" thickBot="1">
      <c r="A18" s="113"/>
      <c r="B18" s="114" t="s">
        <v>53</v>
      </c>
      <c r="C18" s="115"/>
      <c r="D18" s="116" t="s">
        <v>5</v>
      </c>
      <c r="E18" s="117" t="str">
        <f>IF(ISNA(VLOOKUP(B18,'Messieurs Brut+Net'!$B$6:$AN$135,39,FALSE)),"",VLOOKUP(B18,'Messieurs Brut+Net'!$B$6:$AN$135,39,FALSE))</f>
        <v/>
      </c>
      <c r="F18" s="118" t="str">
        <f>IF(ISNA(VLOOKUP(B18,'Dames Brut+ Net'!$B$7:$AN$74,39,FALSE)),"",VLOOKUP(B18,'Dames Brut+ Net'!$B$7:$AN$74,39,FALSE))</f>
        <v/>
      </c>
      <c r="G18" s="119">
        <f>IF(ISNA(VLOOKUP(B18,'Super Vétérans Brut + Net'!$B$6:$AN$29,39,FALSE)),"",VLOOKUP(B18,'Super Vétérans Brut + Net'!$B$6:$AN$29,39,FALSE))</f>
        <v>82</v>
      </c>
      <c r="H18" s="120"/>
      <c r="I18" s="120"/>
      <c r="J18" s="121"/>
      <c r="K18" s="112"/>
      <c r="L18" s="101"/>
      <c r="O18" s="123"/>
    </row>
    <row r="19" spans="1:15" s="122" customFormat="1" ht="18" customHeight="1" thickBot="1">
      <c r="A19" s="113"/>
      <c r="B19" s="124" t="s">
        <v>2</v>
      </c>
      <c r="C19" s="125"/>
      <c r="D19" s="116" t="s">
        <v>5</v>
      </c>
      <c r="E19" s="117" t="str">
        <f>IF(ISNA(VLOOKUP(B19,'Messieurs Brut+Net'!$B$6:$AN$135,39,FALSE)),"",VLOOKUP(B19,'Messieurs Brut+Net'!$B$6:$AN$135,39,FALSE))</f>
        <v/>
      </c>
      <c r="F19" s="118" t="str">
        <f>IF(ISNA(VLOOKUP(B19,'Dames Brut+ Net'!$B$7:$AN$74,39,FALSE)),"",VLOOKUP(B19,'Dames Brut+ Net'!$B$7:$AN$74,39,FALSE))</f>
        <v/>
      </c>
      <c r="G19" s="119">
        <f>IF(ISNA(VLOOKUP(B19,'Super Vétérans Brut + Net'!$B$6:$AN$29,39,FALSE)),"",VLOOKUP(B19,'Super Vétérans Brut + Net'!$B$6:$AN$29,39,FALSE))</f>
        <v>272</v>
      </c>
      <c r="H19" s="120"/>
      <c r="I19" s="120"/>
      <c r="J19" s="121"/>
      <c r="K19" s="112"/>
      <c r="L19" s="101"/>
    </row>
    <row r="20" spans="1:15" s="122" customFormat="1" ht="18" customHeight="1" thickBot="1">
      <c r="A20" s="113"/>
      <c r="B20" s="126" t="s">
        <v>36</v>
      </c>
      <c r="C20" s="125"/>
      <c r="D20" s="116" t="s">
        <v>5</v>
      </c>
      <c r="E20" s="117" t="str">
        <f>IF(ISNA(VLOOKUP(B20,'Messieurs Brut+Net'!$B$6:$AN$135,39,FALSE)),"",VLOOKUP(B20,'Messieurs Brut+Net'!$B$6:$AN$135,39,FALSE))</f>
        <v/>
      </c>
      <c r="F20" s="118">
        <f>IF(ISNA(VLOOKUP(B20,'Dames Brut+ Net'!$B$7:$AN$74,39,FALSE)),"",VLOOKUP(B20,'Dames Brut+ Net'!$B$7:$AN$74,39,FALSE))</f>
        <v>179</v>
      </c>
      <c r="G20" s="119" t="str">
        <f>IF(ISNA(VLOOKUP(B20,'Super Vétérans Brut + Net'!$B$6:$AN$29,39,FALSE)),"",VLOOKUP(B20,'Super Vétérans Brut + Net'!$B$6:$AN$29,39,FALSE))</f>
        <v/>
      </c>
      <c r="H20" s="120"/>
      <c r="I20" s="120"/>
      <c r="J20" s="120"/>
      <c r="K20" s="112"/>
      <c r="L20" s="101"/>
    </row>
    <row r="21" spans="1:15" s="122" customFormat="1" ht="18" customHeight="1" thickBot="1">
      <c r="A21" s="113"/>
      <c r="B21" s="126" t="s">
        <v>167</v>
      </c>
      <c r="C21" s="125"/>
      <c r="D21" s="116" t="s">
        <v>5</v>
      </c>
      <c r="E21" s="117" t="str">
        <f>IF(ISNA(VLOOKUP(B21,'Messieurs Brut+Net'!$B$6:$AN$135,39,FALSE)),"",VLOOKUP(B21,'Messieurs Brut+Net'!$B$6:$AN$135,39,FALSE))</f>
        <v/>
      </c>
      <c r="F21" s="118">
        <f>IF(ISNA(VLOOKUP(B21,'Dames Brut+ Net'!$B$7:$AN$74,39,FALSE)),"",VLOOKUP(B21,'Dames Brut+ Net'!$B$7:$AN$74,39,FALSE))</f>
        <v>349</v>
      </c>
      <c r="G21" s="119" t="str">
        <f>IF(ISNA(VLOOKUP(B21,'Super Vétérans Brut + Net'!$B$6:$AN$29,39,FALSE)),"",VLOOKUP(B21,'Super Vétérans Brut + Net'!$B$6:$AN$29,39,FALSE))</f>
        <v/>
      </c>
      <c r="H21" s="120"/>
      <c r="I21" s="120"/>
      <c r="J21" s="120"/>
      <c r="K21" s="112"/>
      <c r="L21" s="101"/>
    </row>
    <row r="22" spans="1:15" s="122" customFormat="1" ht="18" customHeight="1" thickBot="1">
      <c r="A22" s="113"/>
      <c r="B22" s="126" t="s">
        <v>35</v>
      </c>
      <c r="C22" s="125"/>
      <c r="D22" s="116" t="s">
        <v>5</v>
      </c>
      <c r="E22" s="117" t="str">
        <f>IF(ISNA(VLOOKUP(B22,'Messieurs Brut+Net'!$B$6:$AN$135,39,FALSE)),"",VLOOKUP(B22,'Messieurs Brut+Net'!$B$6:$AN$135,39,FALSE))</f>
        <v/>
      </c>
      <c r="F22" s="118">
        <f>IF(ISNA(VLOOKUP(B22,'Dames Brut+ Net'!$B$7:$AN$74,39,FALSE)),"",VLOOKUP(B22,'Dames Brut+ Net'!$B$7:$AN$74,39,FALSE))</f>
        <v>115</v>
      </c>
      <c r="G22" s="119" t="str">
        <f>IF(ISNA(VLOOKUP(B22,'Super Vétérans Brut + Net'!$B$6:$AN$29,39,FALSE)),"",VLOOKUP(B22,'Super Vétérans Brut + Net'!$B$6:$AN$29,39,FALSE))</f>
        <v/>
      </c>
      <c r="H22" s="127">
        <f>SUM(LARGE(E17:E57,1)+(LARGE(E17:E57,2)+(LARGE(E17:E57,3))))</f>
        <v>1068</v>
      </c>
      <c r="I22" s="128">
        <f>SUM(LARGE(F17:F57,1))</f>
        <v>349</v>
      </c>
      <c r="J22" s="129">
        <f>SUM(LARGE(G17:G57,1))</f>
        <v>346</v>
      </c>
      <c r="K22" s="130">
        <f>H22+I22+J22</f>
        <v>1763</v>
      </c>
      <c r="L22" s="101">
        <f>RANK(K22,$K$22:$K$230,0)</f>
        <v>2</v>
      </c>
    </row>
    <row r="23" spans="1:15" s="122" customFormat="1" ht="18" customHeight="1" thickBot="1">
      <c r="A23" s="113"/>
      <c r="B23" s="126" t="s">
        <v>168</v>
      </c>
      <c r="C23" s="131"/>
      <c r="D23" s="116" t="s">
        <v>5</v>
      </c>
      <c r="E23" s="117" t="str">
        <f>IF(ISNA(VLOOKUP(B23,'Messieurs Brut+Net'!$B$6:$AN$135,39,FALSE)),"",VLOOKUP(B23,'Messieurs Brut+Net'!$B$6:$AN$135,39,FALSE))</f>
        <v/>
      </c>
      <c r="F23" s="118">
        <f>IF(ISNA(VLOOKUP(B23,'Dames Brut+ Net'!$B$7:$AN$74,39,FALSE)),"",VLOOKUP(B23,'Dames Brut+ Net'!$B$7:$AN$74,39,FALSE))</f>
        <v>21</v>
      </c>
      <c r="G23" s="119" t="str">
        <f>IF(ISNA(VLOOKUP(B23,'Super Vétérans Brut + Net'!$B$6:$AN$29,39,FALSE)),"",VLOOKUP(B23,'Super Vétérans Brut + Net'!$B$6:$AN$29,39,FALSE))</f>
        <v/>
      </c>
      <c r="H23" s="132"/>
      <c r="I23" s="120"/>
      <c r="J23" s="120"/>
      <c r="K23" s="133"/>
      <c r="L23" s="101"/>
    </row>
    <row r="24" spans="1:15" s="122" customFormat="1" ht="18" customHeight="1" thickBot="1">
      <c r="A24" s="113"/>
      <c r="B24" s="134" t="s">
        <v>220</v>
      </c>
      <c r="C24" s="131"/>
      <c r="D24" s="116" t="s">
        <v>5</v>
      </c>
      <c r="E24" s="117" t="str">
        <f>IF(ISNA(VLOOKUP(B24,'Messieurs Brut+Net'!$B$6:$AN$135,39,FALSE)),"",VLOOKUP(B24,'Messieurs Brut+Net'!$B$6:$AN$135,39,FALSE))</f>
        <v/>
      </c>
      <c r="F24" s="118">
        <f>IF(ISNA(VLOOKUP(B24,'Dames Brut+ Net'!$B$7:$AN$74,39,FALSE)),"",VLOOKUP(B24,'Dames Brut+ Net'!$B$7:$AN$74,39,FALSE))</f>
        <v>49</v>
      </c>
      <c r="G24" s="119" t="str">
        <f>IF(ISNA(VLOOKUP(B24,'Super Vétérans Brut + Net'!$B$6:$AN$29,39,FALSE)),"",VLOOKUP(B24,'Super Vétérans Brut + Net'!$B$6:$AN$29,39,FALSE))</f>
        <v/>
      </c>
      <c r="H24" s="132"/>
      <c r="I24" s="120"/>
      <c r="J24" s="120"/>
      <c r="K24" s="133"/>
      <c r="L24" s="101"/>
    </row>
    <row r="25" spans="1:15" s="122" customFormat="1" ht="18" customHeight="1" thickBot="1">
      <c r="A25" s="113"/>
      <c r="B25" s="134" t="s">
        <v>116</v>
      </c>
      <c r="C25" s="131"/>
      <c r="D25" s="116" t="s">
        <v>5</v>
      </c>
      <c r="E25" s="117" t="str">
        <f>IF(ISNA(VLOOKUP(B25,'Messieurs Brut+Net'!$B$6:$AN$135,39,FALSE)),"",VLOOKUP(B25,'Messieurs Brut+Net'!$B$6:$AN$135,39,FALSE))</f>
        <v/>
      </c>
      <c r="F25" s="118">
        <f>IF(ISNA(VLOOKUP(B25,'Dames Brut+ Net'!$B$7:$AN$74,39,FALSE)),"",VLOOKUP(B25,'Dames Brut+ Net'!$B$7:$AN$74,39,FALSE))</f>
        <v>83</v>
      </c>
      <c r="G25" s="119" t="str">
        <f>IF(ISNA(VLOOKUP(B25,'Super Vétérans Brut + Net'!$B$6:$AN$29,39,FALSE)),"",VLOOKUP(B25,'Super Vétérans Brut + Net'!$B$6:$AN$29,39,FALSE))</f>
        <v/>
      </c>
      <c r="H25" s="132"/>
      <c r="I25" s="120"/>
      <c r="J25" s="120"/>
      <c r="K25" s="133"/>
      <c r="L25" s="101"/>
    </row>
    <row r="26" spans="1:15" s="122" customFormat="1" ht="18" customHeight="1" thickBot="1">
      <c r="A26" s="113"/>
      <c r="B26" s="134" t="s">
        <v>231</v>
      </c>
      <c r="C26" s="131"/>
      <c r="D26" s="116" t="s">
        <v>5</v>
      </c>
      <c r="E26" s="117" t="str">
        <f>IF(ISNA(VLOOKUP(B26,'Messieurs Brut+Net'!$B$6:$AN$135,39,FALSE)),"",VLOOKUP(B26,'Messieurs Brut+Net'!$B$6:$AN$135,39,FALSE))</f>
        <v/>
      </c>
      <c r="F26" s="118">
        <f>IF(ISNA(VLOOKUP(B26,'Dames Brut+ Net'!$B$7:$AN$74,39,FALSE)),"",VLOOKUP(B26,'Dames Brut+ Net'!$B$7:$AN$74,39,FALSE))</f>
        <v>182</v>
      </c>
      <c r="G26" s="119" t="str">
        <f>IF(ISNA(VLOOKUP(B26,'Super Vétérans Brut + Net'!$B$6:$AN$29,39,FALSE)),"",VLOOKUP(B26,'Super Vétérans Brut + Net'!$B$6:$AN$29,39,FALSE))</f>
        <v/>
      </c>
      <c r="H26" s="132"/>
      <c r="I26" s="120"/>
      <c r="J26" s="120"/>
      <c r="K26" s="133"/>
      <c r="L26" s="101"/>
    </row>
    <row r="27" spans="1:15" s="122" customFormat="1" ht="18" customHeight="1" thickBot="1">
      <c r="A27" s="113"/>
      <c r="B27" s="134" t="s">
        <v>124</v>
      </c>
      <c r="C27" s="131"/>
      <c r="D27" s="116" t="s">
        <v>5</v>
      </c>
      <c r="E27" s="117" t="str">
        <f>IF(ISNA(VLOOKUP(B27,'Messieurs Brut+Net'!$B$6:$AN$135,39,FALSE)),"",VLOOKUP(B27,'Messieurs Brut+Net'!$B$6:$AN$135,39,FALSE))</f>
        <v/>
      </c>
      <c r="F27" s="118">
        <f>IF(ISNA(VLOOKUP(B27,'Dames Brut+ Net'!$B$7:$AN$74,39,FALSE)),"",VLOOKUP(B27,'Dames Brut+ Net'!$B$7:$AN$74,39,FALSE))</f>
        <v>129</v>
      </c>
      <c r="G27" s="119" t="str">
        <f>IF(ISNA(VLOOKUP(B27,'Super Vétérans Brut + Net'!$B$6:$AN$29,39,FALSE)),"",VLOOKUP(B27,'Super Vétérans Brut + Net'!$B$6:$AN$29,39,FALSE))</f>
        <v/>
      </c>
      <c r="H27" s="132"/>
      <c r="I27" s="120"/>
      <c r="J27" s="120"/>
      <c r="K27" s="133"/>
      <c r="L27" s="101"/>
    </row>
    <row r="28" spans="1:15" s="122" customFormat="1" ht="18" customHeight="1" thickBot="1">
      <c r="A28" s="113"/>
      <c r="B28" s="126" t="s">
        <v>6</v>
      </c>
      <c r="C28" s="125"/>
      <c r="D28" s="116" t="s">
        <v>5</v>
      </c>
      <c r="E28" s="117" t="str">
        <f>IF(ISNA(VLOOKUP(B28,'Messieurs Brut+Net'!$B$6:$AN$135,39,FALSE)),"",VLOOKUP(B28,'Messieurs Brut+Net'!$B$6:$AN$135,39,FALSE))</f>
        <v/>
      </c>
      <c r="F28" s="118">
        <f>IF(ISNA(VLOOKUP(B28,'Dames Brut+ Net'!$B$7:$AN$74,39,FALSE)),"",VLOOKUP(B28,'Dames Brut+ Net'!$B$7:$AN$74,39,FALSE))</f>
        <v>237</v>
      </c>
      <c r="G28" s="119" t="str">
        <f>IF(ISNA(VLOOKUP(B28,'Super Vétérans Brut + Net'!$B$6:$AN$29,39,FALSE)),"",VLOOKUP(B28,'Super Vétérans Brut + Net'!$B$6:$AN$29,39,FALSE))</f>
        <v/>
      </c>
      <c r="H28" s="132"/>
      <c r="I28" s="120"/>
      <c r="J28" s="120"/>
      <c r="K28" s="133"/>
      <c r="L28" s="101"/>
    </row>
    <row r="29" spans="1:15" s="122" customFormat="1" ht="18" customHeight="1" thickBot="1">
      <c r="A29" s="113"/>
      <c r="B29" s="134" t="s">
        <v>264</v>
      </c>
      <c r="C29" s="131"/>
      <c r="D29" s="116" t="s">
        <v>5</v>
      </c>
      <c r="E29" s="117" t="str">
        <f>IF(ISNA(VLOOKUP(B29,'Messieurs Brut+Net'!$B$6:$AN$135,39,FALSE)),"",VLOOKUP(B29,'Messieurs Brut+Net'!$B$6:$AN$135,39,FALSE))</f>
        <v/>
      </c>
      <c r="F29" s="118">
        <f>IF(ISNA(VLOOKUP(B29,'Dames Brut+ Net'!$B$7:$AN$74,39,FALSE)),"",VLOOKUP(B29,'Dames Brut+ Net'!$B$7:$AN$74,39,FALSE))</f>
        <v>49</v>
      </c>
      <c r="G29" s="119" t="str">
        <f>IF(ISNA(VLOOKUP(B29,'Super Vétérans Brut + Net'!$B$6:$AN$29,39,FALSE)),"",VLOOKUP(B29,'Super Vétérans Brut + Net'!$B$6:$AN$29,39,FALSE))</f>
        <v/>
      </c>
      <c r="H29" s="132"/>
      <c r="I29" s="120"/>
      <c r="J29" s="120"/>
      <c r="K29" s="133"/>
      <c r="L29" s="101"/>
    </row>
    <row r="30" spans="1:15" s="122" customFormat="1" ht="18" customHeight="1" thickBot="1">
      <c r="A30" s="113"/>
      <c r="B30" s="134" t="s">
        <v>280</v>
      </c>
      <c r="C30" s="131"/>
      <c r="D30" s="116" t="s">
        <v>5</v>
      </c>
      <c r="E30" s="117" t="str">
        <f>IF(ISNA(VLOOKUP(B30,'Messieurs Brut+Net'!$B$6:$AN$135,39,FALSE)),"",VLOOKUP(B30,'Messieurs Brut+Net'!$B$6:$AN$135,39,FALSE))</f>
        <v/>
      </c>
      <c r="F30" s="118">
        <f>IF(ISNA(VLOOKUP(B30,'Dames Brut+ Net'!$B$7:$AN$74,39,FALSE)),"",VLOOKUP(B30,'Dames Brut+ Net'!$B$7:$AN$74,39,FALSE))</f>
        <v>47</v>
      </c>
      <c r="G30" s="119" t="str">
        <f>IF(ISNA(VLOOKUP(B30,'Super Vétérans Brut + Net'!$B$6:$AN$29,39,FALSE)),"",VLOOKUP(B30,'Super Vétérans Brut + Net'!$B$6:$AN$29,39,FALSE))</f>
        <v/>
      </c>
      <c r="H30" s="132"/>
      <c r="I30" s="120"/>
      <c r="J30" s="120"/>
      <c r="K30" s="133"/>
      <c r="L30" s="101"/>
    </row>
    <row r="31" spans="1:15" s="122" customFormat="1" ht="18" customHeight="1" thickBot="1">
      <c r="A31" s="113"/>
      <c r="B31" s="135" t="s">
        <v>119</v>
      </c>
      <c r="C31" s="125"/>
      <c r="D31" s="116" t="s">
        <v>5</v>
      </c>
      <c r="E31" s="117">
        <f>IF(ISNA(VLOOKUP(B31,'Messieurs Brut+Net'!$B$6:$AN$135,39,FALSE)),"",VLOOKUP(B31,'Messieurs Brut+Net'!$B$6:$AN$135,39,FALSE))</f>
        <v>367</v>
      </c>
      <c r="F31" s="118" t="str">
        <f>IF(ISNA(VLOOKUP(B31,'Dames Brut+ Net'!$B$7:$AN$74,39,FALSE)),"",VLOOKUP(B31,'Dames Brut+ Net'!$B$7:$AN$74,39,FALSE))</f>
        <v/>
      </c>
      <c r="G31" s="119" t="str">
        <f>IF(ISNA(VLOOKUP(B31,'Super Vétérans Brut + Net'!$B$6:$AN$29,39,FALSE)),"",VLOOKUP(B31,'Super Vétérans Brut + Net'!$B$6:$AN$29,39,FALSE))</f>
        <v/>
      </c>
      <c r="H31" s="120"/>
      <c r="I31" s="120"/>
      <c r="J31" s="120"/>
      <c r="K31" s="112"/>
      <c r="L31" s="101"/>
    </row>
    <row r="32" spans="1:15" s="122" customFormat="1" ht="18" customHeight="1" thickBot="1">
      <c r="A32" s="113"/>
      <c r="B32" s="135" t="s">
        <v>3</v>
      </c>
      <c r="C32" s="125"/>
      <c r="D32" s="116" t="s">
        <v>5</v>
      </c>
      <c r="E32" s="117">
        <f>IF(ISNA(VLOOKUP(B32,'Messieurs Brut+Net'!$B$6:$AN$135,39,FALSE)),"",VLOOKUP(B32,'Messieurs Brut+Net'!$B$6:$AN$135,39,FALSE))</f>
        <v>310</v>
      </c>
      <c r="F32" s="118" t="str">
        <f>IF(ISNA(VLOOKUP(B32,'Dames Brut+ Net'!$B$7:$AN$74,39,FALSE)),"",VLOOKUP(B32,'Dames Brut+ Net'!$B$7:$AN$74,39,FALSE))</f>
        <v/>
      </c>
      <c r="G32" s="119" t="str">
        <f>IF(ISNA(VLOOKUP(B32,'Super Vétérans Brut + Net'!$B$6:$AN$29,39,FALSE)),"",VLOOKUP(B32,'Super Vétérans Brut + Net'!$B$6:$AN$29,39,FALSE))</f>
        <v/>
      </c>
      <c r="H32" s="120"/>
      <c r="I32" s="120"/>
      <c r="J32" s="120"/>
      <c r="K32" s="112"/>
      <c r="L32" s="101"/>
    </row>
    <row r="33" spans="1:12" s="122" customFormat="1" ht="18" customHeight="1" thickBot="1">
      <c r="A33" s="113"/>
      <c r="B33" s="135" t="s">
        <v>181</v>
      </c>
      <c r="C33" s="125"/>
      <c r="D33" s="116" t="s">
        <v>5</v>
      </c>
      <c r="E33" s="117">
        <f>IF(ISNA(VLOOKUP(B33,'Messieurs Brut+Net'!$B$6:$AN$135,39,FALSE)),"",VLOOKUP(B33,'Messieurs Brut+Net'!$B$6:$AN$135,39,FALSE))</f>
        <v>71</v>
      </c>
      <c r="F33" s="118" t="str">
        <f>IF(ISNA(VLOOKUP(B33,'Dames Brut+ Net'!$B$7:$AN$74,39,FALSE)),"",VLOOKUP(B33,'Dames Brut+ Net'!$B$7:$AN$74,39,FALSE))</f>
        <v/>
      </c>
      <c r="G33" s="119" t="str">
        <f>IF(ISNA(VLOOKUP(B33,'Super Vétérans Brut + Net'!$B$6:$AN$29,39,FALSE)),"",VLOOKUP(B33,'Super Vétérans Brut + Net'!$B$6:$AN$29,39,FALSE))</f>
        <v/>
      </c>
      <c r="H33" s="120"/>
      <c r="I33" s="120"/>
      <c r="J33" s="120"/>
      <c r="K33" s="112"/>
      <c r="L33" s="101"/>
    </row>
    <row r="34" spans="1:12" s="122" customFormat="1" ht="18" customHeight="1" thickBot="1">
      <c r="A34" s="113"/>
      <c r="B34" s="135" t="s">
        <v>57</v>
      </c>
      <c r="C34" s="125"/>
      <c r="D34" s="116" t="s">
        <v>5</v>
      </c>
      <c r="E34" s="117">
        <f>IF(ISNA(VLOOKUP(B34,'Messieurs Brut+Net'!$B$6:$AN$135,39,FALSE)),"",VLOOKUP(B34,'Messieurs Brut+Net'!$B$6:$AN$135,39,FALSE))</f>
        <v>301</v>
      </c>
      <c r="F34" s="118" t="str">
        <f>IF(ISNA(VLOOKUP(B34,'Dames Brut+ Net'!$B$7:$AN$74,39,FALSE)),"",VLOOKUP(B34,'Dames Brut+ Net'!$B$7:$AN$74,39,FALSE))</f>
        <v/>
      </c>
      <c r="G34" s="119" t="str">
        <f>IF(ISNA(VLOOKUP(B34,'Super Vétérans Brut + Net'!$B$6:$AN$29,39,FALSE)),"",VLOOKUP(B34,'Super Vétérans Brut + Net'!$B$6:$AN$29,39,FALSE))</f>
        <v/>
      </c>
      <c r="H34" s="132"/>
      <c r="I34" s="120"/>
      <c r="J34" s="120"/>
      <c r="K34" s="133"/>
      <c r="L34" s="101"/>
    </row>
    <row r="35" spans="1:12" s="122" customFormat="1" ht="18" customHeight="1" thickBot="1">
      <c r="A35" s="113"/>
      <c r="B35" s="135" t="s">
        <v>4</v>
      </c>
      <c r="C35" s="125"/>
      <c r="D35" s="116" t="s">
        <v>5</v>
      </c>
      <c r="E35" s="117">
        <f>IF(ISNA(VLOOKUP(B35,'Messieurs Brut+Net'!$B$6:$AN$135,39,FALSE)),"",VLOOKUP(B35,'Messieurs Brut+Net'!$B$6:$AN$135,39,FALSE))</f>
        <v>302</v>
      </c>
      <c r="F35" s="118" t="str">
        <f>IF(ISNA(VLOOKUP(B35,'Dames Brut+ Net'!$B$7:$AN$74,39,FALSE)),"",VLOOKUP(B35,'Dames Brut+ Net'!$B$7:$AN$74,39,FALSE))</f>
        <v/>
      </c>
      <c r="G35" s="119" t="str">
        <f>IF(ISNA(VLOOKUP(B35,'Super Vétérans Brut + Net'!$B$6:$AN$29,39,FALSE)),"",VLOOKUP(B35,'Super Vétérans Brut + Net'!$B$6:$AN$29,39,FALSE))</f>
        <v/>
      </c>
      <c r="H35" s="132"/>
      <c r="I35" s="120"/>
      <c r="J35" s="120"/>
      <c r="K35" s="133"/>
      <c r="L35" s="101"/>
    </row>
    <row r="36" spans="1:12" s="122" customFormat="1" ht="18" customHeight="1" thickBot="1">
      <c r="A36" s="113"/>
      <c r="B36" s="136" t="s">
        <v>182</v>
      </c>
      <c r="C36" s="131"/>
      <c r="D36" s="116" t="s">
        <v>5</v>
      </c>
      <c r="E36" s="117">
        <f>IF(ISNA(VLOOKUP(B36,'Messieurs Brut+Net'!$B$6:$AN$135,39,FALSE)),"",VLOOKUP(B36,'Messieurs Brut+Net'!$B$6:$AN$135,39,FALSE))</f>
        <v>180</v>
      </c>
      <c r="F36" s="118" t="str">
        <f>IF(ISNA(VLOOKUP(B36,'Dames Brut+ Net'!$B$7:$AN$74,39,FALSE)),"",VLOOKUP(B36,'Dames Brut+ Net'!$B$7:$AN$74,39,FALSE))</f>
        <v/>
      </c>
      <c r="G36" s="119" t="str">
        <f>IF(ISNA(VLOOKUP(B36,'Super Vétérans Brut + Net'!$B$6:$AN$29,39,FALSE)),"",VLOOKUP(B36,'Super Vétérans Brut + Net'!$B$6:$AN$29,39,FALSE))</f>
        <v/>
      </c>
      <c r="H36" s="132"/>
      <c r="I36" s="120"/>
      <c r="J36" s="120"/>
      <c r="K36" s="133"/>
      <c r="L36" s="101"/>
    </row>
    <row r="37" spans="1:12" s="122" customFormat="1" ht="18" customHeight="1" thickBot="1">
      <c r="A37" s="113"/>
      <c r="B37" s="136" t="s">
        <v>183</v>
      </c>
      <c r="C37" s="131"/>
      <c r="D37" s="116" t="s">
        <v>5</v>
      </c>
      <c r="E37" s="117">
        <f>IF(ISNA(VLOOKUP(B37,'Messieurs Brut+Net'!$B$6:$AN$135,39,FALSE)),"",VLOOKUP(B37,'Messieurs Brut+Net'!$B$6:$AN$135,39,FALSE))</f>
        <v>33</v>
      </c>
      <c r="F37" s="118" t="str">
        <f>IF(ISNA(VLOOKUP(B37,'Dames Brut+ Net'!$B$7:$AN$74,39,FALSE)),"",VLOOKUP(B37,'Dames Brut+ Net'!$B$7:$AN$74,39,FALSE))</f>
        <v/>
      </c>
      <c r="G37" s="119" t="str">
        <f>IF(ISNA(VLOOKUP(B37,'Super Vétérans Brut + Net'!$B$6:$AN$29,39,FALSE)),"",VLOOKUP(B37,'Super Vétérans Brut + Net'!$B$6:$AN$29,39,FALSE))</f>
        <v/>
      </c>
      <c r="H37" s="132"/>
      <c r="I37" s="120"/>
      <c r="J37" s="120"/>
      <c r="K37" s="133"/>
      <c r="L37" s="101"/>
    </row>
    <row r="38" spans="1:12" s="122" customFormat="1" ht="18" customHeight="1" thickBot="1">
      <c r="A38" s="113"/>
      <c r="B38" s="135" t="s">
        <v>52</v>
      </c>
      <c r="C38" s="125"/>
      <c r="D38" s="116" t="s">
        <v>5</v>
      </c>
      <c r="E38" s="117">
        <f>IF(ISNA(VLOOKUP(B38,'Messieurs Brut+Net'!$B$6:$AN$135,39,FALSE)),"",VLOOKUP(B38,'Messieurs Brut+Net'!$B$6:$AN$135,39,FALSE))</f>
        <v>149</v>
      </c>
      <c r="F38" s="118" t="str">
        <f>IF(ISNA(VLOOKUP(B38,'Dames Brut+ Net'!$B$7:$AN$74,39,FALSE)),"",VLOOKUP(B38,'Dames Brut+ Net'!$B$7:$AN$74,39,FALSE))</f>
        <v/>
      </c>
      <c r="G38" s="119" t="str">
        <f>IF(ISNA(VLOOKUP(B38,'Super Vétérans Brut + Net'!$B$6:$AN$29,39,FALSE)),"",VLOOKUP(B38,'Super Vétérans Brut + Net'!$B$6:$AN$29,39,FALSE))</f>
        <v/>
      </c>
      <c r="H38" s="132"/>
      <c r="I38" s="120"/>
      <c r="J38" s="120"/>
      <c r="K38" s="133"/>
      <c r="L38" s="101"/>
    </row>
    <row r="39" spans="1:12" s="122" customFormat="1" ht="18" customHeight="1" thickBot="1">
      <c r="A39" s="113"/>
      <c r="B39" s="136" t="s">
        <v>84</v>
      </c>
      <c r="C39" s="131"/>
      <c r="D39" s="116" t="s">
        <v>5</v>
      </c>
      <c r="E39" s="117">
        <f>IF(ISNA(VLOOKUP(B39,'Messieurs Brut+Net'!$B$6:$AN$135,39,FALSE)),"",VLOOKUP(B39,'Messieurs Brut+Net'!$B$6:$AN$135,39,FALSE))</f>
        <v>146</v>
      </c>
      <c r="F39" s="118" t="str">
        <f>IF(ISNA(VLOOKUP(B39,'Dames Brut+ Net'!$B$7:$AN$74,39,FALSE)),"",VLOOKUP(B39,'Dames Brut+ Net'!$B$7:$AN$74,39,FALSE))</f>
        <v/>
      </c>
      <c r="G39" s="119" t="str">
        <f>IF(ISNA(VLOOKUP(B39,'Super Vétérans Brut + Net'!$B$6:$AN$29,39,FALSE)),"",VLOOKUP(B39,'Super Vétérans Brut + Net'!$B$6:$AN$29,39,FALSE))</f>
        <v/>
      </c>
      <c r="H39" s="132"/>
      <c r="I39" s="120"/>
      <c r="J39" s="120"/>
      <c r="K39" s="133"/>
      <c r="L39" s="101"/>
    </row>
    <row r="40" spans="1:12" s="122" customFormat="1" ht="18" customHeight="1" thickBot="1">
      <c r="A40" s="113"/>
      <c r="B40" s="136" t="s">
        <v>259</v>
      </c>
      <c r="C40" s="131"/>
      <c r="D40" s="116" t="s">
        <v>5</v>
      </c>
      <c r="E40" s="117">
        <f>IF(ISNA(VLOOKUP(B40,'Messieurs Brut+Net'!$B$6:$AN$135,39,FALSE)),"",VLOOKUP(B40,'Messieurs Brut+Net'!$B$6:$AN$135,39,FALSE))</f>
        <v>39</v>
      </c>
      <c r="F40" s="118" t="str">
        <f>IF(ISNA(VLOOKUP(B40,'Dames Brut+ Net'!$B$7:$AN$74,39,FALSE)),"",VLOOKUP(B40,'Dames Brut+ Net'!$B$7:$AN$74,39,FALSE))</f>
        <v/>
      </c>
      <c r="G40" s="119" t="str">
        <f>IF(ISNA(VLOOKUP(B40,'Super Vétérans Brut + Net'!$B$6:$AN$29,39,FALSE)),"",VLOOKUP(B40,'Super Vétérans Brut + Net'!$B$6:$AN$29,39,FALSE))</f>
        <v/>
      </c>
      <c r="H40" s="132"/>
      <c r="I40" s="120"/>
      <c r="J40" s="120"/>
      <c r="K40" s="133"/>
      <c r="L40" s="101"/>
    </row>
    <row r="41" spans="1:12" s="122" customFormat="1" ht="18" customHeight="1" thickBot="1">
      <c r="A41" s="113"/>
      <c r="B41" s="135" t="s">
        <v>239</v>
      </c>
      <c r="C41" s="125"/>
      <c r="D41" s="116" t="s">
        <v>5</v>
      </c>
      <c r="E41" s="117">
        <f>IF(ISNA(VLOOKUP(B41,'Messieurs Brut+Net'!$B$6:$AN$135,39,FALSE)),"",VLOOKUP(B41,'Messieurs Brut+Net'!$B$6:$AN$135,39,FALSE))</f>
        <v>250</v>
      </c>
      <c r="F41" s="118" t="str">
        <f>IF(ISNA(VLOOKUP(B41,'Dames Brut+ Net'!$B$7:$AN$74,39,FALSE)),"",VLOOKUP(B41,'Dames Brut+ Net'!$B$7:$AN$74,39,FALSE))</f>
        <v/>
      </c>
      <c r="G41" s="119" t="str">
        <f>IF(ISNA(VLOOKUP(B41,'Super Vétérans Brut + Net'!$B$6:$AN$29,39,FALSE)),"",VLOOKUP(B41,'Super Vétérans Brut + Net'!$B$6:$AN$29,39,FALSE))</f>
        <v/>
      </c>
      <c r="H41" s="132"/>
      <c r="I41" s="120"/>
      <c r="J41" s="120"/>
      <c r="K41" s="133"/>
      <c r="L41" s="101"/>
    </row>
    <row r="42" spans="1:12" s="122" customFormat="1" ht="18" customHeight="1" thickBot="1">
      <c r="A42" s="113"/>
      <c r="B42" s="135" t="s">
        <v>19</v>
      </c>
      <c r="C42" s="125"/>
      <c r="D42" s="116" t="s">
        <v>5</v>
      </c>
      <c r="E42" s="117">
        <f>IF(ISNA(VLOOKUP(B42,'Messieurs Brut+Net'!$B$6:$AN$135,39,FALSE)),"",VLOOKUP(B42,'Messieurs Brut+Net'!$B$6:$AN$135,39,FALSE))</f>
        <v>368</v>
      </c>
      <c r="F42" s="118" t="str">
        <f>IF(ISNA(VLOOKUP(B42,'Dames Brut+ Net'!$B$7:$AN$74,39,FALSE)),"",VLOOKUP(B42,'Dames Brut+ Net'!$B$7:$AN$74,39,FALSE))</f>
        <v/>
      </c>
      <c r="G42" s="119" t="str">
        <f>IF(ISNA(VLOOKUP(B42,'Super Vétérans Brut + Net'!$B$6:$AN$29,39,FALSE)),"",VLOOKUP(B42,'Super Vétérans Brut + Net'!$B$6:$AN$29,39,FALSE))</f>
        <v/>
      </c>
      <c r="H42" s="132"/>
      <c r="I42" s="120"/>
      <c r="J42" s="120"/>
      <c r="K42" s="133"/>
      <c r="L42" s="101"/>
    </row>
    <row r="43" spans="1:12" s="122" customFormat="1" ht="18" customHeight="1" thickBot="1">
      <c r="A43" s="113"/>
      <c r="B43" s="135" t="s">
        <v>127</v>
      </c>
      <c r="C43" s="125"/>
      <c r="D43" s="116" t="s">
        <v>5</v>
      </c>
      <c r="E43" s="117">
        <f>IF(ISNA(VLOOKUP(B43,'Messieurs Brut+Net'!$B$6:$AN$135,39,FALSE)),"",VLOOKUP(B43,'Messieurs Brut+Net'!$B$6:$AN$135,39,FALSE))</f>
        <v>194</v>
      </c>
      <c r="F43" s="118" t="str">
        <f>IF(ISNA(VLOOKUP(B43,'Dames Brut+ Net'!$B$7:$AN$74,39,FALSE)),"",VLOOKUP(B43,'Dames Brut+ Net'!$B$7:$AN$74,39,FALSE))</f>
        <v/>
      </c>
      <c r="G43" s="119" t="str">
        <f>IF(ISNA(VLOOKUP(B43,'Super Vétérans Brut + Net'!$B$6:$AN$29,39,FALSE)),"",VLOOKUP(B43,'Super Vétérans Brut + Net'!$B$6:$AN$29,39,FALSE))</f>
        <v/>
      </c>
      <c r="H43" s="132"/>
      <c r="I43" s="120"/>
      <c r="J43" s="120"/>
      <c r="K43" s="133"/>
      <c r="L43" s="101"/>
    </row>
    <row r="44" spans="1:12" s="122" customFormat="1" ht="18" customHeight="1" thickBot="1">
      <c r="A44" s="137"/>
      <c r="B44" s="135" t="s">
        <v>46</v>
      </c>
      <c r="C44" s="125"/>
      <c r="D44" s="116" t="s">
        <v>5</v>
      </c>
      <c r="E44" s="117">
        <f>IF(ISNA(VLOOKUP(B44,'Messieurs Brut+Net'!$B$6:$AN$135,39,FALSE)),"",VLOOKUP(B44,'Messieurs Brut+Net'!$B$6:$AN$135,39,FALSE))</f>
        <v>333</v>
      </c>
      <c r="F44" s="118" t="str">
        <f>IF(ISNA(VLOOKUP(B44,'Dames Brut+ Net'!$B$7:$AN$74,39,FALSE)),"",VLOOKUP(B44,'Dames Brut+ Net'!$B$7:$AN$74,39,FALSE))</f>
        <v/>
      </c>
      <c r="G44" s="119" t="str">
        <f>IF(ISNA(VLOOKUP(B44,'Super Vétérans Brut + Net'!$B$6:$AN$29,39,FALSE)),"",VLOOKUP(B44,'Super Vétérans Brut + Net'!$B$6:$AN$29,39,FALSE))</f>
        <v/>
      </c>
      <c r="H44" s="132"/>
      <c r="I44" s="120"/>
      <c r="J44" s="120"/>
      <c r="K44" s="133"/>
      <c r="L44" s="101"/>
    </row>
    <row r="45" spans="1:12" s="122" customFormat="1" ht="18" customHeight="1" thickBot="1">
      <c r="A45" s="137"/>
      <c r="B45" s="136" t="s">
        <v>104</v>
      </c>
      <c r="C45" s="131"/>
      <c r="D45" s="116" t="s">
        <v>5</v>
      </c>
      <c r="E45" s="117">
        <f>IF(ISNA(VLOOKUP(B45,'Messieurs Brut+Net'!$B$6:$AN$135,39,FALSE)),"",VLOOKUP(B45,'Messieurs Brut+Net'!$B$6:$AN$135,39,FALSE))</f>
        <v>147</v>
      </c>
      <c r="F45" s="118" t="str">
        <f>IF(ISNA(VLOOKUP(B45,'Dames Brut+ Net'!$B$7:$AN$74,39,FALSE)),"",VLOOKUP(B45,'Dames Brut+ Net'!$B$7:$AN$74,39,FALSE))</f>
        <v/>
      </c>
      <c r="G45" s="119" t="str">
        <f>IF(ISNA(VLOOKUP(B45,'Super Vétérans Brut + Net'!$B$6:$AN$29,39,FALSE)),"",VLOOKUP(B45,'Super Vétérans Brut + Net'!$B$6:$AN$29,39,FALSE))</f>
        <v/>
      </c>
      <c r="H45" s="132"/>
      <c r="I45" s="120"/>
      <c r="J45" s="120"/>
      <c r="K45" s="133"/>
      <c r="L45" s="101"/>
    </row>
    <row r="46" spans="1:12" s="122" customFormat="1" ht="18" customHeight="1" thickBot="1">
      <c r="A46" s="137"/>
      <c r="B46" s="136" t="s">
        <v>184</v>
      </c>
      <c r="C46" s="131"/>
      <c r="D46" s="116" t="s">
        <v>5</v>
      </c>
      <c r="E46" s="117">
        <f>IF(ISNA(VLOOKUP(B46,'Messieurs Brut+Net'!$B$6:$AN$135,39,FALSE)),"",VLOOKUP(B46,'Messieurs Brut+Net'!$B$6:$AN$135,39,FALSE))</f>
        <v>54</v>
      </c>
      <c r="F46" s="118" t="str">
        <f>IF(ISNA(VLOOKUP(B46,'Dames Brut+ Net'!$B$7:$AN$74,39,FALSE)),"",VLOOKUP(B46,'Dames Brut+ Net'!$B$7:$AN$74,39,FALSE))</f>
        <v/>
      </c>
      <c r="G46" s="119" t="str">
        <f>IF(ISNA(VLOOKUP(B46,'Super Vétérans Brut + Net'!$B$6:$AN$29,39,FALSE)),"",VLOOKUP(B46,'Super Vétérans Brut + Net'!$B$6:$AN$29,39,FALSE))</f>
        <v/>
      </c>
      <c r="H46" s="132"/>
      <c r="I46" s="120"/>
      <c r="J46" s="120"/>
      <c r="K46" s="133"/>
      <c r="L46" s="101"/>
    </row>
    <row r="47" spans="1:12" s="122" customFormat="1" ht="18" customHeight="1" thickBot="1">
      <c r="A47" s="137"/>
      <c r="B47" s="135" t="s">
        <v>222</v>
      </c>
      <c r="C47" s="131"/>
      <c r="D47" s="116" t="s">
        <v>5</v>
      </c>
      <c r="E47" s="117">
        <f>IF(ISNA(VLOOKUP(B47,'Messieurs Brut+Net'!$B$6:$AN$135,39,FALSE)),"",VLOOKUP(B47,'Messieurs Brut+Net'!$B$6:$AN$135,39,FALSE))</f>
        <v>43</v>
      </c>
      <c r="F47" s="118" t="str">
        <f>IF(ISNA(VLOOKUP(B47,'Dames Brut+ Net'!$B$7:$AN$74,39,FALSE)),"",VLOOKUP(B47,'Dames Brut+ Net'!$B$7:$AN$74,39,FALSE))</f>
        <v/>
      </c>
      <c r="G47" s="119" t="str">
        <f>IF(ISNA(VLOOKUP(B47,'Super Vétérans Brut + Net'!$B$6:$AN$29,39,FALSE)),"",VLOOKUP(B47,'Super Vétérans Brut + Net'!$B$6:$AN$29,39,FALSE))</f>
        <v/>
      </c>
      <c r="H47" s="132"/>
      <c r="I47" s="120"/>
      <c r="J47" s="120"/>
      <c r="K47" s="133"/>
      <c r="L47" s="101"/>
    </row>
    <row r="48" spans="1:12" s="122" customFormat="1" ht="18" customHeight="1" thickBot="1">
      <c r="A48" s="137"/>
      <c r="B48" s="135" t="s">
        <v>223</v>
      </c>
      <c r="C48" s="131"/>
      <c r="D48" s="116" t="s">
        <v>5</v>
      </c>
      <c r="E48" s="117">
        <f>IF(ISNA(VLOOKUP(B48,'Messieurs Brut+Net'!$B$6:$AN$135,39,FALSE)),"",VLOOKUP(B48,'Messieurs Brut+Net'!$B$6:$AN$135,39,FALSE))</f>
        <v>130</v>
      </c>
      <c r="F48" s="118" t="str">
        <f>IF(ISNA(VLOOKUP(B48,'Dames Brut+ Net'!$B$7:$AN$74,39,FALSE)),"",VLOOKUP(B48,'Dames Brut+ Net'!$B$7:$AN$74,39,FALSE))</f>
        <v/>
      </c>
      <c r="G48" s="119" t="str">
        <f>IF(ISNA(VLOOKUP(B48,'Super Vétérans Brut + Net'!$B$6:$AN$29,39,FALSE)),"",VLOOKUP(B48,'Super Vétérans Brut + Net'!$B$6:$AN$29,39,FALSE))</f>
        <v/>
      </c>
      <c r="H48" s="132"/>
      <c r="I48" s="120"/>
      <c r="J48" s="120"/>
      <c r="K48" s="133"/>
      <c r="L48" s="101"/>
    </row>
    <row r="49" spans="1:12" s="122" customFormat="1" ht="18" customHeight="1" thickBot="1">
      <c r="A49" s="137"/>
      <c r="B49" s="136" t="s">
        <v>224</v>
      </c>
      <c r="C49" s="131"/>
      <c r="D49" s="116" t="s">
        <v>5</v>
      </c>
      <c r="E49" s="117">
        <f>IF(ISNA(VLOOKUP(B49,'Messieurs Brut+Net'!$B$6:$AN$135,39,FALSE)),"",VLOOKUP(B49,'Messieurs Brut+Net'!$B$6:$AN$135,39,FALSE))</f>
        <v>179</v>
      </c>
      <c r="F49" s="118" t="str">
        <f>IF(ISNA(VLOOKUP(B49,'Dames Brut+ Net'!$B$7:$AN$74,39,FALSE)),"",VLOOKUP(B49,'Dames Brut+ Net'!$B$7:$AN$74,39,FALSE))</f>
        <v/>
      </c>
      <c r="G49" s="119" t="str">
        <f>IF(ISNA(VLOOKUP(B49,'Super Vétérans Brut + Net'!$B$6:$AN$29,39,FALSE)),"",VLOOKUP(B49,'Super Vétérans Brut + Net'!$B$6:$AN$29,39,FALSE))</f>
        <v/>
      </c>
      <c r="H49" s="132"/>
      <c r="I49" s="120"/>
      <c r="J49" s="120"/>
      <c r="K49" s="133"/>
      <c r="L49" s="101"/>
    </row>
    <row r="50" spans="1:12" s="122" customFormat="1" ht="18" customHeight="1" thickBot="1">
      <c r="A50" s="137"/>
      <c r="B50" s="136" t="s">
        <v>225</v>
      </c>
      <c r="C50" s="131"/>
      <c r="D50" s="116" t="s">
        <v>5</v>
      </c>
      <c r="E50" s="117">
        <f>IF(ISNA(VLOOKUP(B50,'Messieurs Brut+Net'!$B$6:$AN$135,39,FALSE)),"",VLOOKUP(B50,'Messieurs Brut+Net'!$B$6:$AN$135,39,FALSE))</f>
        <v>96</v>
      </c>
      <c r="F50" s="118" t="str">
        <f>IF(ISNA(VLOOKUP(B50,'Dames Brut+ Net'!$B$7:$AN$74,39,FALSE)),"",VLOOKUP(B50,'Dames Brut+ Net'!$B$7:$AN$74,39,FALSE))</f>
        <v/>
      </c>
      <c r="G50" s="119" t="str">
        <f>IF(ISNA(VLOOKUP(B50,'Super Vétérans Brut + Net'!$B$6:$AN$29,39,FALSE)),"",VLOOKUP(B50,'Super Vétérans Brut + Net'!$B$6:$AN$29,39,FALSE))</f>
        <v/>
      </c>
      <c r="H50" s="132"/>
      <c r="I50" s="120"/>
      <c r="J50" s="120"/>
      <c r="K50" s="133"/>
      <c r="L50" s="101"/>
    </row>
    <row r="51" spans="1:12" s="122" customFormat="1" ht="18" customHeight="1" thickBot="1">
      <c r="A51" s="137"/>
      <c r="B51" s="136" t="s">
        <v>242</v>
      </c>
      <c r="C51" s="131"/>
      <c r="D51" s="116" t="s">
        <v>5</v>
      </c>
      <c r="E51" s="117">
        <f>IF(ISNA(VLOOKUP(B51,'Messieurs Brut+Net'!$B$6:$AN$135,39,FALSE)),"",VLOOKUP(B51,'Messieurs Brut+Net'!$B$6:$AN$135,39,FALSE))</f>
        <v>97</v>
      </c>
      <c r="F51" s="118" t="str">
        <f>IF(ISNA(VLOOKUP(B51,'Dames Brut+ Net'!$B$7:$AN$74,39,FALSE)),"",VLOOKUP(B51,'Dames Brut+ Net'!$B$7:$AN$74,39,FALSE))</f>
        <v/>
      </c>
      <c r="G51" s="119" t="str">
        <f>IF(ISNA(VLOOKUP(B51,'Super Vétérans Brut + Net'!$B$6:$AN$29,39,FALSE)),"",VLOOKUP(B51,'Super Vétérans Brut + Net'!$B$6:$AN$29,39,FALSE))</f>
        <v/>
      </c>
      <c r="H51" s="132"/>
      <c r="I51" s="120"/>
      <c r="J51" s="120"/>
      <c r="K51" s="133"/>
      <c r="L51" s="101"/>
    </row>
    <row r="52" spans="1:12" s="122" customFormat="1" ht="18" customHeight="1" thickBot="1">
      <c r="A52" s="137"/>
      <c r="B52" s="136" t="s">
        <v>266</v>
      </c>
      <c r="C52" s="131"/>
      <c r="D52" s="116" t="s">
        <v>5</v>
      </c>
      <c r="E52" s="117">
        <f>IF(ISNA(VLOOKUP(B52,'Messieurs Brut+Net'!$B$6:$AN$135,39,FALSE)),"",VLOOKUP(B52,'Messieurs Brut+Net'!$B$6:$AN$135,39,FALSE))</f>
        <v>50</v>
      </c>
      <c r="F52" s="118" t="str">
        <f>IF(ISNA(VLOOKUP(B52,'Dames Brut+ Net'!$B$7:$AN$74,39,FALSE)),"",VLOOKUP(B52,'Dames Brut+ Net'!$B$7:$AN$74,39,FALSE))</f>
        <v/>
      </c>
      <c r="G52" s="119" t="str">
        <f>IF(ISNA(VLOOKUP(B52,'Super Vétérans Brut + Net'!$B$6:$AN$29,39,FALSE)),"",VLOOKUP(B52,'Super Vétérans Brut + Net'!$B$6:$AN$29,39,FALSE))</f>
        <v/>
      </c>
      <c r="H52" s="132"/>
      <c r="I52" s="120"/>
      <c r="J52" s="120"/>
      <c r="K52" s="133"/>
      <c r="L52" s="101"/>
    </row>
    <row r="53" spans="1:12" s="122" customFormat="1" ht="18" customHeight="1" thickBot="1">
      <c r="A53" s="137"/>
      <c r="B53" s="136" t="s">
        <v>267</v>
      </c>
      <c r="C53" s="131"/>
      <c r="D53" s="116" t="s">
        <v>5</v>
      </c>
      <c r="E53" s="117">
        <f>IF(ISNA(VLOOKUP(B53,'Messieurs Brut+Net'!$B$6:$AN$135,39,FALSE)),"",VLOOKUP(B53,'Messieurs Brut+Net'!$B$6:$AN$135,39,FALSE))</f>
        <v>197</v>
      </c>
      <c r="F53" s="118" t="str">
        <f>IF(ISNA(VLOOKUP(B53,'Dames Brut+ Net'!$B$7:$AN$74,39,FALSE)),"",VLOOKUP(B53,'Dames Brut+ Net'!$B$7:$AN$74,39,FALSE))</f>
        <v/>
      </c>
      <c r="G53" s="119" t="str">
        <f>IF(ISNA(VLOOKUP(B53,'Super Vétérans Brut + Net'!$B$6:$AN$29,39,FALSE)),"",VLOOKUP(B53,'Super Vétérans Brut + Net'!$B$6:$AN$29,39,FALSE))</f>
        <v/>
      </c>
      <c r="H53" s="132"/>
      <c r="I53" s="120"/>
      <c r="J53" s="120"/>
      <c r="K53" s="133"/>
      <c r="L53" s="101"/>
    </row>
    <row r="54" spans="1:12" s="122" customFormat="1" ht="18" customHeight="1" thickBot="1">
      <c r="A54" s="137"/>
      <c r="B54" s="136" t="s">
        <v>281</v>
      </c>
      <c r="C54" s="131"/>
      <c r="D54" s="116" t="s">
        <v>5</v>
      </c>
      <c r="E54" s="117">
        <f>IF(ISNA(VLOOKUP(B54,'Messieurs Brut+Net'!$B$6:$AN$135,39,FALSE)),"",VLOOKUP(B54,'Messieurs Brut+Net'!$B$6:$AN$135,39,FALSE))</f>
        <v>128</v>
      </c>
      <c r="F54" s="118" t="str">
        <f>IF(ISNA(VLOOKUP(B54,'Dames Brut+ Net'!$B$7:$AN$74,39,FALSE)),"",VLOOKUP(B54,'Dames Brut+ Net'!$B$7:$AN$74,39,FALSE))</f>
        <v/>
      </c>
      <c r="G54" s="119" t="str">
        <f>IF(ISNA(VLOOKUP(B54,'Super Vétérans Brut + Net'!$B$6:$AN$29,39,FALSE)),"",VLOOKUP(B54,'Super Vétérans Brut + Net'!$B$6:$AN$29,39,FALSE))</f>
        <v/>
      </c>
      <c r="H54" s="132"/>
      <c r="I54" s="120"/>
      <c r="J54" s="120"/>
      <c r="K54" s="133"/>
      <c r="L54" s="101"/>
    </row>
    <row r="55" spans="1:12" s="122" customFormat="1" ht="18" customHeight="1" thickBot="1">
      <c r="A55" s="137"/>
      <c r="B55" s="136" t="s">
        <v>284</v>
      </c>
      <c r="C55" s="131"/>
      <c r="D55" s="116" t="s">
        <v>5</v>
      </c>
      <c r="E55" s="117">
        <f>IF(ISNA(VLOOKUP(B55,'Messieurs Brut+Net'!$B$6:$AN$135,39,FALSE)),"",VLOOKUP(B55,'Messieurs Brut+Net'!$B$6:$AN$135,39,FALSE))</f>
        <v>97</v>
      </c>
      <c r="F55" s="118" t="str">
        <f>IF(ISNA(VLOOKUP(B55,'Dames Brut+ Net'!$B$7:$AN$74,39,FALSE)),"",VLOOKUP(B55,'Dames Brut+ Net'!$B$7:$AN$74,39,FALSE))</f>
        <v/>
      </c>
      <c r="G55" s="119" t="str">
        <f>IF(ISNA(VLOOKUP(B55,'Super Vétérans Brut + Net'!$B$6:$AN$29,39,FALSE)),"",VLOOKUP(B55,'Super Vétérans Brut + Net'!$B$6:$AN$29,39,FALSE))</f>
        <v/>
      </c>
      <c r="H55" s="132"/>
      <c r="I55" s="120"/>
      <c r="J55" s="120"/>
      <c r="K55" s="133"/>
      <c r="L55" s="101"/>
    </row>
    <row r="56" spans="1:12" s="122" customFormat="1" ht="18" customHeight="1" thickBot="1">
      <c r="A56" s="137"/>
      <c r="B56" s="136" t="s">
        <v>301</v>
      </c>
      <c r="C56" s="131"/>
      <c r="D56" s="116" t="s">
        <v>5</v>
      </c>
      <c r="E56" s="117">
        <f>IF(ISNA(VLOOKUP(B56,'Messieurs Brut+Net'!$B$6:$AN$135,39,FALSE)),"",VLOOKUP(B56,'Messieurs Brut+Net'!$B$6:$AN$135,39,FALSE))</f>
        <v>39</v>
      </c>
      <c r="F56" s="118" t="str">
        <f>IF(ISNA(VLOOKUP(B56,'Dames Brut+ Net'!$B$7:$AN$74,39,FALSE)),"",VLOOKUP(B56,'Dames Brut+ Net'!$B$7:$AN$74,39,FALSE))</f>
        <v/>
      </c>
      <c r="G56" s="119" t="str">
        <f>IF(ISNA(VLOOKUP(B56,'Super Vétérans Brut + Net'!$B$6:$AN$29,39,FALSE)),"",VLOOKUP(B56,'Super Vétérans Brut + Net'!$B$6:$AN$29,39,FALSE))</f>
        <v/>
      </c>
      <c r="H56" s="132"/>
      <c r="I56" s="120"/>
      <c r="J56" s="120"/>
      <c r="K56" s="133"/>
      <c r="L56" s="101"/>
    </row>
    <row r="57" spans="1:12" s="122" customFormat="1" ht="18" customHeight="1" thickBot="1">
      <c r="A57" s="137"/>
      <c r="B57" s="136" t="s">
        <v>259</v>
      </c>
      <c r="C57" s="131"/>
      <c r="D57" s="116" t="s">
        <v>5</v>
      </c>
      <c r="E57" s="117">
        <f>IF(ISNA(VLOOKUP(B57,'Messieurs Brut+Net'!$B$6:$AN$135,39,FALSE)),"",VLOOKUP(B57,'Messieurs Brut+Net'!$B$6:$AN$135,39,FALSE))</f>
        <v>39</v>
      </c>
      <c r="F57" s="118" t="str">
        <f>IF(ISNA(VLOOKUP(B57,'Dames Brut+ Net'!$B$7:$AN$74,39,FALSE)),"",VLOOKUP(B57,'Dames Brut+ Net'!$B$7:$AN$74,39,FALSE))</f>
        <v/>
      </c>
      <c r="G57" s="119" t="str">
        <f>IF(ISNA(VLOOKUP(B57,'Super Vétérans Brut + Net'!$B$6:$AN$29,39,FALSE)),"",VLOOKUP(B57,'Super Vétérans Brut + Net'!$B$6:$AN$29,39,FALSE))</f>
        <v/>
      </c>
      <c r="H57" s="132"/>
      <c r="I57" s="120"/>
      <c r="J57" s="120"/>
      <c r="K57" s="133"/>
      <c r="L57" s="101"/>
    </row>
    <row r="58" spans="1:12" s="122" customFormat="1" ht="18" customHeight="1" thickBot="1">
      <c r="A58" s="137"/>
      <c r="B58" s="135" t="s">
        <v>273</v>
      </c>
      <c r="C58" s="131"/>
      <c r="D58" s="162" t="s">
        <v>270</v>
      </c>
      <c r="E58" s="117">
        <f>IF(ISNA(VLOOKUP(B58,'Messieurs Brut+Net'!$B$6:$AN$135,39,FALSE)),"",VLOOKUP(B58,'Messieurs Brut+Net'!$B$6:$AN$135,39,FALSE))</f>
        <v>58</v>
      </c>
      <c r="F58" s="118" t="str">
        <f>IF(ISNA(VLOOKUP(B58,'Dames Brut+ Net'!$B$7:$AN$74,39,FALSE)),"",VLOOKUP(B58,'Dames Brut+ Net'!$B$7:$AN$74,39,FALSE))</f>
        <v/>
      </c>
      <c r="G58" s="119" t="str">
        <f>IF(ISNA(VLOOKUP(B58,'Super Vétérans Brut + Net'!$B$6:$AN$29,39,FALSE)),"",VLOOKUP(B58,'Super Vétérans Brut + Net'!$B$6:$AN$29,39,FALSE))</f>
        <v/>
      </c>
      <c r="H58" s="132"/>
      <c r="I58" s="120"/>
      <c r="J58" s="120"/>
      <c r="K58" s="133"/>
      <c r="L58" s="101"/>
    </row>
    <row r="59" spans="1:12" s="122" customFormat="1" ht="18" customHeight="1" thickBot="1">
      <c r="A59" s="137"/>
      <c r="B59" s="135" t="s">
        <v>272</v>
      </c>
      <c r="C59" s="131"/>
      <c r="D59" s="162" t="s">
        <v>270</v>
      </c>
      <c r="E59" s="117">
        <f>IF(ISNA(VLOOKUP(B59,'Messieurs Brut+Net'!$B$6:$AN$135,39,FALSE)),"",VLOOKUP(B59,'Messieurs Brut+Net'!$B$6:$AN$135,39,FALSE))</f>
        <v>50</v>
      </c>
      <c r="F59" s="118" t="str">
        <f>IF(ISNA(VLOOKUP(B59,'Dames Brut+ Net'!$B$7:$AN$74,39,FALSE)),"",VLOOKUP(B59,'Dames Brut+ Net'!$B$7:$AN$74,39,FALSE))</f>
        <v/>
      </c>
      <c r="G59" s="119" t="str">
        <f>IF(ISNA(VLOOKUP(B59,'Super Vétérans Brut + Net'!$B$6:$AN$29,39,FALSE)),"",VLOOKUP(B59,'Super Vétérans Brut + Net'!$B$6:$AN$29,39,FALSE))</f>
        <v/>
      </c>
      <c r="H59" s="132"/>
      <c r="I59" s="120"/>
      <c r="J59" s="120"/>
      <c r="K59" s="133"/>
      <c r="L59" s="101"/>
    </row>
    <row r="60" spans="1:12" s="122" customFormat="1" ht="18" customHeight="1" thickBot="1">
      <c r="A60" s="137"/>
      <c r="B60" s="135" t="s">
        <v>276</v>
      </c>
      <c r="C60" s="131"/>
      <c r="D60" s="162" t="s">
        <v>270</v>
      </c>
      <c r="E60" s="117">
        <f>IF(ISNA(VLOOKUP(B60,'Messieurs Brut+Net'!$B$6:$AN$135,39,FALSE)),"",VLOOKUP(B60,'Messieurs Brut+Net'!$B$6:$AN$135,39,FALSE))</f>
        <v>45</v>
      </c>
      <c r="F60" s="118" t="str">
        <f>IF(ISNA(VLOOKUP(B60,'Dames Brut+ Net'!$B$7:$AN$74,39,FALSE)),"",VLOOKUP(B60,'Dames Brut+ Net'!$B$7:$AN$74,39,FALSE))</f>
        <v/>
      </c>
      <c r="G60" s="119" t="str">
        <f>IF(ISNA(VLOOKUP(B60,'Super Vétérans Brut + Net'!$B$6:$AN$29,39,FALSE)),"",VLOOKUP(B60,'Super Vétérans Brut + Net'!$B$6:$AN$29,39,FALSE))</f>
        <v/>
      </c>
      <c r="H60" s="127">
        <f>SUM(LARGE(E58:E65,1)+(LARGE(E58:E65,2)+(LARGE(E58:E65,3))))</f>
        <v>153</v>
      </c>
      <c r="I60" s="128">
        <f>SUM(LARGE(F58:F65,1))</f>
        <v>46</v>
      </c>
      <c r="J60" s="129">
        <f>SUM(LARGE(G58:G65,1))</f>
        <v>0</v>
      </c>
      <c r="K60" s="130">
        <f t="shared" ref="K60" si="0">H60+I60+J60</f>
        <v>199</v>
      </c>
      <c r="L60" s="101">
        <f>RANK(K60,$K$22:$K$230,0)</f>
        <v>9</v>
      </c>
    </row>
    <row r="61" spans="1:12" s="122" customFormat="1" ht="18" customHeight="1" thickBot="1">
      <c r="A61" s="137"/>
      <c r="B61" s="135" t="s">
        <v>275</v>
      </c>
      <c r="C61" s="131"/>
      <c r="D61" s="162" t="s">
        <v>270</v>
      </c>
      <c r="E61" s="117">
        <f>IF(ISNA(VLOOKUP(B61,'Messieurs Brut+Net'!$B$6:$AN$135,39,FALSE)),"",VLOOKUP(B61,'Messieurs Brut+Net'!$B$6:$AN$135,39,FALSE))</f>
        <v>44</v>
      </c>
      <c r="F61" s="118" t="str">
        <f>IF(ISNA(VLOOKUP(B61,'Dames Brut+ Net'!$B$7:$AN$74,39,FALSE)),"",VLOOKUP(B61,'Dames Brut+ Net'!$B$7:$AN$74,39,FALSE))</f>
        <v/>
      </c>
      <c r="G61" s="119" t="str">
        <f>IF(ISNA(VLOOKUP(B61,'Super Vétérans Brut + Net'!$B$6:$AN$29,39,FALSE)),"",VLOOKUP(B61,'Super Vétérans Brut + Net'!$B$6:$AN$29,39,FALSE))</f>
        <v/>
      </c>
      <c r="H61" s="120"/>
      <c r="I61" s="120"/>
      <c r="J61" s="120"/>
      <c r="K61" s="133"/>
      <c r="L61" s="101"/>
    </row>
    <row r="62" spans="1:12" s="122" customFormat="1" ht="18" customHeight="1" thickBot="1">
      <c r="A62" s="137"/>
      <c r="B62" s="136" t="s">
        <v>274</v>
      </c>
      <c r="C62" s="131"/>
      <c r="D62" s="162" t="s">
        <v>270</v>
      </c>
      <c r="E62" s="117">
        <f>IF(ISNA(VLOOKUP(B62,'Messieurs Brut+Net'!$B$6:$AN$135,39,FALSE)),"",VLOOKUP(B62,'Messieurs Brut+Net'!$B$6:$AN$135,39,FALSE))</f>
        <v>43</v>
      </c>
      <c r="F62" s="118" t="str">
        <f>IF(ISNA(VLOOKUP(B62,'Dames Brut+ Net'!$B$7:$AN$74,39,FALSE)),"",VLOOKUP(B62,'Dames Brut+ Net'!$B$7:$AN$74,39,FALSE))</f>
        <v/>
      </c>
      <c r="G62" s="119" t="str">
        <f>IF(ISNA(VLOOKUP(B62,'Super Vétérans Brut + Net'!$B$6:$AN$29,39,FALSE)),"",VLOOKUP(B62,'Super Vétérans Brut + Net'!$B$6:$AN$29,39,FALSE))</f>
        <v/>
      </c>
      <c r="H62" s="120"/>
      <c r="I62" s="120"/>
      <c r="J62" s="120"/>
      <c r="K62" s="133"/>
      <c r="L62" s="101"/>
    </row>
    <row r="63" spans="1:12" s="122" customFormat="1" ht="18" customHeight="1" thickBot="1">
      <c r="A63" s="137"/>
      <c r="B63" s="126" t="s">
        <v>269</v>
      </c>
      <c r="C63" s="131"/>
      <c r="D63" s="162" t="s">
        <v>270</v>
      </c>
      <c r="E63" s="117" t="str">
        <f>IF(ISNA(VLOOKUP(B63,'Messieurs Brut+Net'!$B$6:$AN$135,39,FALSE)),"",VLOOKUP(B63,'Messieurs Brut+Net'!$B$6:$AN$135,39,FALSE))</f>
        <v/>
      </c>
      <c r="F63" s="118">
        <f>IF(ISNA(VLOOKUP(B63,'Dames Brut+ Net'!$B$7:$AN$74,39,FALSE)),"",VLOOKUP(B63,'Dames Brut+ Net'!$B$7:$AN$74,39,FALSE))</f>
        <v>46</v>
      </c>
      <c r="G63" s="119" t="str">
        <f>IF(ISNA(VLOOKUP(B63,'Super Vétérans Brut + Net'!$B$6:$AN$29,39,FALSE)),"",VLOOKUP(B63,'Super Vétérans Brut + Net'!$B$6:$AN$29,39,FALSE))</f>
        <v/>
      </c>
      <c r="H63" s="120"/>
      <c r="I63" s="120"/>
      <c r="J63" s="120"/>
      <c r="K63" s="133"/>
      <c r="L63" s="101"/>
    </row>
    <row r="64" spans="1:12" s="122" customFormat="1" ht="18" customHeight="1" thickBot="1">
      <c r="A64" s="137"/>
      <c r="B64" s="126" t="s">
        <v>271</v>
      </c>
      <c r="C64" s="131"/>
      <c r="D64" s="162" t="s">
        <v>270</v>
      </c>
      <c r="E64" s="117" t="str">
        <f>IF(ISNA(VLOOKUP(B64,'Messieurs Brut+Net'!$B$6:$AN$135,39,FALSE)),"",VLOOKUP(B64,'Messieurs Brut+Net'!$B$6:$AN$135,39,FALSE))</f>
        <v/>
      </c>
      <c r="F64" s="118">
        <f>IF(ISNA(VLOOKUP(B64,'Dames Brut+ Net'!$B$7:$AN$74,39,FALSE)),"",VLOOKUP(B64,'Dames Brut+ Net'!$B$7:$AN$74,39,FALSE))</f>
        <v>33</v>
      </c>
      <c r="G64" s="119" t="str">
        <f>IF(ISNA(VLOOKUP(B64,'Super Vétérans Brut + Net'!$B$6:$AN$29,39,FALSE)),"",VLOOKUP(B64,'Super Vétérans Brut + Net'!$B$6:$AN$29,39,FALSE))</f>
        <v/>
      </c>
      <c r="H64" s="120"/>
      <c r="I64" s="120"/>
      <c r="J64" s="120"/>
      <c r="K64" s="133"/>
      <c r="L64" s="101"/>
    </row>
    <row r="65" spans="1:12" s="122" customFormat="1" ht="18" customHeight="1" thickBot="1">
      <c r="A65" s="137"/>
      <c r="B65" s="139" t="s">
        <v>277</v>
      </c>
      <c r="C65" s="131"/>
      <c r="D65" s="162" t="s">
        <v>270</v>
      </c>
      <c r="E65" s="117" t="str">
        <f>IF(ISNA(VLOOKUP(B65,'Messieurs Brut+Net'!$B$6:$AN$135,39,FALSE)),"",VLOOKUP(B65,'Messieurs Brut+Net'!$B$6:$AN$135,39,FALSE))</f>
        <v/>
      </c>
      <c r="F65" s="118" t="str">
        <f>IF(ISNA(VLOOKUP(B65,'Dames Brut+ Net'!$B$7:$AN$74,39,FALSE)),"",VLOOKUP(B65,'Dames Brut+ Net'!$B$7:$AN$74,39,FALSE))</f>
        <v/>
      </c>
      <c r="G65" s="119">
        <f>IF(ISNA(VLOOKUP(B65,'Super Vétérans Brut + Net'!$B$6:$AN$29,39,FALSE)),"",VLOOKUP(B65,'Super Vétérans Brut + Net'!$B$6:$AN$29,39,FALSE))</f>
        <v>0</v>
      </c>
      <c r="H65" s="120"/>
      <c r="I65" s="120"/>
      <c r="J65" s="120"/>
      <c r="K65" s="133"/>
      <c r="L65" s="101"/>
    </row>
    <row r="66" spans="1:12" s="122" customFormat="1" ht="18" customHeight="1" thickBot="1">
      <c r="A66" s="113"/>
      <c r="B66" s="135" t="s">
        <v>40</v>
      </c>
      <c r="C66" s="125"/>
      <c r="D66" s="138" t="s">
        <v>140</v>
      </c>
      <c r="E66" s="117">
        <f>IF(ISNA(VLOOKUP(B66,'Messieurs Brut+Net'!$B$6:$AN$135,39,FALSE)),"",VLOOKUP(B66,'Messieurs Brut+Net'!$B$6:$AN$135,39,FALSE))</f>
        <v>326</v>
      </c>
      <c r="F66" s="118" t="str">
        <f>IF(ISNA(VLOOKUP(B66,'Dames Brut+ Net'!$B$7:$AN$74,39,FALSE)),"",VLOOKUP(B66,'Dames Brut+ Net'!$B$7:$AN$74,39,FALSE))</f>
        <v/>
      </c>
      <c r="G66" s="119" t="str">
        <f>IF(ISNA(VLOOKUP(B66,'Super Vétérans Brut + Net'!$B$6:$AN$29,39,FALSE)),"",VLOOKUP(B66,'Super Vétérans Brut + Net'!$B$6:$AN$29,39,FALSE))</f>
        <v/>
      </c>
      <c r="H66" s="120"/>
      <c r="I66" s="120"/>
      <c r="J66" s="120"/>
      <c r="K66" s="133"/>
      <c r="L66" s="101"/>
    </row>
    <row r="67" spans="1:12" s="122" customFormat="1" ht="18" customHeight="1" thickBot="1">
      <c r="A67" s="113"/>
      <c r="B67" s="135" t="s">
        <v>39</v>
      </c>
      <c r="C67" s="125"/>
      <c r="D67" s="138" t="s">
        <v>140</v>
      </c>
      <c r="E67" s="117">
        <f>IF(ISNA(VLOOKUP(B67,'Messieurs Brut+Net'!$B$6:$AN$135,39,FALSE)),"",VLOOKUP(B67,'Messieurs Brut+Net'!$B$6:$AN$135,39,FALSE))</f>
        <v>268</v>
      </c>
      <c r="F67" s="118" t="str">
        <f>IF(ISNA(VLOOKUP(B67,'Dames Brut+ Net'!$B$7:$AN$74,39,FALSE)),"",VLOOKUP(B67,'Dames Brut+ Net'!$B$7:$AN$74,39,FALSE))</f>
        <v/>
      </c>
      <c r="G67" s="119" t="str">
        <f>IF(ISNA(VLOOKUP(B67,'Super Vétérans Brut + Net'!$B$6:$AN$29,39,FALSE)),"",VLOOKUP(B67,'Super Vétérans Brut + Net'!$B$6:$AN$29,39,FALSE))</f>
        <v/>
      </c>
      <c r="H67" s="127">
        <f>SUM(LARGE(E66:E83,1)+(LARGE(E66:E83,2)+(LARGE(E66:E83,3))))</f>
        <v>916</v>
      </c>
      <c r="I67" s="128">
        <f>SUM(LARGE(F66:F75,1))</f>
        <v>82</v>
      </c>
      <c r="J67" s="129">
        <f>SUM(LARGE(G66:G75,1))</f>
        <v>259</v>
      </c>
      <c r="K67" s="130">
        <f>H67+I67+J67</f>
        <v>1257</v>
      </c>
      <c r="L67" s="101">
        <f>RANK(K67,$K$22:$K$230,0)</f>
        <v>5</v>
      </c>
    </row>
    <row r="68" spans="1:12" s="122" customFormat="1" ht="18" customHeight="1" thickBot="1">
      <c r="A68" s="113"/>
      <c r="B68" s="135" t="s">
        <v>42</v>
      </c>
      <c r="C68" s="125"/>
      <c r="D68" s="138" t="s">
        <v>140</v>
      </c>
      <c r="E68" s="117">
        <f>IF(ISNA(VLOOKUP(B68,'Messieurs Brut+Net'!$B$6:$AN$135,39,FALSE)),"",VLOOKUP(B68,'Messieurs Brut+Net'!$B$6:$AN$135,39,FALSE))</f>
        <v>284</v>
      </c>
      <c r="F68" s="118" t="str">
        <f>IF(ISNA(VLOOKUP(B68,'Dames Brut+ Net'!$B$7:$AN$74,39,FALSE)),"",VLOOKUP(B68,'Dames Brut+ Net'!$B$7:$AN$74,39,FALSE))</f>
        <v/>
      </c>
      <c r="G68" s="119" t="str">
        <f>IF(ISNA(VLOOKUP(B68,'Super Vétérans Brut + Net'!$B$6:$AN$29,39,FALSE)),"",VLOOKUP(B68,'Super Vétérans Brut + Net'!$B$6:$AN$29,39,FALSE))</f>
        <v/>
      </c>
      <c r="H68" s="132"/>
      <c r="I68" s="120"/>
      <c r="J68" s="120"/>
      <c r="K68" s="133"/>
      <c r="L68" s="101"/>
    </row>
    <row r="69" spans="1:12" s="122" customFormat="1" ht="18" customHeight="1" thickBot="1">
      <c r="A69" s="113"/>
      <c r="B69" s="135" t="s">
        <v>41</v>
      </c>
      <c r="C69" s="125"/>
      <c r="D69" s="138" t="s">
        <v>140</v>
      </c>
      <c r="E69" s="117">
        <f>IF(ISNA(VLOOKUP(B69,'Messieurs Brut+Net'!$B$6:$AN$135,39,FALSE)),"",VLOOKUP(B69,'Messieurs Brut+Net'!$B$6:$AN$135,39,FALSE))</f>
        <v>257</v>
      </c>
      <c r="F69" s="118" t="str">
        <f>IF(ISNA(VLOOKUP(B69,'Dames Brut+ Net'!$B$7:$AN$74,39,FALSE)),"",VLOOKUP(B69,'Dames Brut+ Net'!$B$7:$AN$74,39,FALSE))</f>
        <v/>
      </c>
      <c r="G69" s="119" t="str">
        <f>IF(ISNA(VLOOKUP(B69,'Super Vétérans Brut + Net'!$B$6:$AN$29,39,FALSE)),"",VLOOKUP(B69,'Super Vétérans Brut + Net'!$B$6:$AN$29,39,FALSE))</f>
        <v/>
      </c>
      <c r="H69" s="132"/>
      <c r="I69" s="120"/>
      <c r="J69" s="120"/>
      <c r="K69" s="133"/>
      <c r="L69" s="101"/>
    </row>
    <row r="70" spans="1:12" s="122" customFormat="1" ht="18" customHeight="1" thickBot="1">
      <c r="A70" s="113"/>
      <c r="B70" s="136" t="s">
        <v>203</v>
      </c>
      <c r="C70" s="131"/>
      <c r="D70" s="138" t="s">
        <v>140</v>
      </c>
      <c r="E70" s="117">
        <f>IF(ISNA(VLOOKUP(B70,'Messieurs Brut+Net'!$B$6:$AN$135,39,FALSE)),"",VLOOKUP(B70,'Messieurs Brut+Net'!$B$6:$AN$135,39,FALSE))</f>
        <v>191</v>
      </c>
      <c r="F70" s="118" t="str">
        <f>IF(ISNA(VLOOKUP(B70,'Dames Brut+ Net'!$B$7:$AN$74,39,FALSE)),"",VLOOKUP(B70,'Dames Brut+ Net'!$B$7:$AN$74,39,FALSE))</f>
        <v/>
      </c>
      <c r="G70" s="119" t="str">
        <f>IF(ISNA(VLOOKUP(B70,'Super Vétérans Brut + Net'!$B$6:$AN$29,39,FALSE)),"",VLOOKUP(B70,'Super Vétérans Brut + Net'!$B$6:$AN$29,39,FALSE))</f>
        <v/>
      </c>
      <c r="H70" s="132"/>
      <c r="I70" s="120"/>
      <c r="J70" s="120"/>
      <c r="K70" s="133"/>
      <c r="L70" s="101"/>
    </row>
    <row r="71" spans="1:12" s="122" customFormat="1" ht="18" customHeight="1" thickBot="1">
      <c r="A71" s="113"/>
      <c r="B71" s="135" t="s">
        <v>32</v>
      </c>
      <c r="C71" s="125"/>
      <c r="D71" s="138" t="s">
        <v>140</v>
      </c>
      <c r="E71" s="117">
        <f>IF(ISNA(VLOOKUP(B71,'Messieurs Brut+Net'!$B$6:$AN$135,39,FALSE)),"",VLOOKUP(B71,'Messieurs Brut+Net'!$B$6:$AN$135,39,FALSE))</f>
        <v>306</v>
      </c>
      <c r="F71" s="118" t="str">
        <f>IF(ISNA(VLOOKUP(B71,'Dames Brut+ Net'!$B$7:$AN$74,39,FALSE)),"",VLOOKUP(B71,'Dames Brut+ Net'!$B$7:$AN$74,39,FALSE))</f>
        <v/>
      </c>
      <c r="G71" s="119" t="str">
        <f>IF(ISNA(VLOOKUP(B71,'Super Vétérans Brut + Net'!$B$6:$AN$29,39,FALSE)),"",VLOOKUP(B71,'Super Vétérans Brut + Net'!$B$6:$AN$29,39,FALSE))</f>
        <v/>
      </c>
      <c r="H71" s="132"/>
      <c r="I71" s="120"/>
      <c r="J71" s="120"/>
      <c r="K71" s="133"/>
      <c r="L71" s="101"/>
    </row>
    <row r="72" spans="1:12" s="122" customFormat="1" ht="18" customHeight="1" thickBot="1">
      <c r="A72" s="113"/>
      <c r="B72" s="136" t="s">
        <v>185</v>
      </c>
      <c r="C72" s="131"/>
      <c r="D72" s="138" t="s">
        <v>140</v>
      </c>
      <c r="E72" s="117">
        <f>IF(ISNA(VLOOKUP(B72,'Messieurs Brut+Net'!$B$6:$AN$135,39,FALSE)),"",VLOOKUP(B72,'Messieurs Brut+Net'!$B$6:$AN$135,39,FALSE))</f>
        <v>70</v>
      </c>
      <c r="F72" s="118" t="str">
        <f>IF(ISNA(VLOOKUP(B72,'Dames Brut+ Net'!$B$7:$AN$74,39,FALSE)),"",VLOOKUP(B72,'Dames Brut+ Net'!$B$7:$AN$74,39,FALSE))</f>
        <v/>
      </c>
      <c r="G72" s="119" t="str">
        <f>IF(ISNA(VLOOKUP(B72,'Super Vétérans Brut + Net'!$B$6:$AN$29,39,FALSE)),"",VLOOKUP(B72,'Super Vétérans Brut + Net'!$B$6:$AN$29,39,FALSE))</f>
        <v/>
      </c>
      <c r="H72" s="132"/>
      <c r="I72" s="120"/>
      <c r="J72" s="120"/>
      <c r="K72" s="133"/>
      <c r="L72" s="101"/>
    </row>
    <row r="73" spans="1:12" s="122" customFormat="1" ht="18" customHeight="1" thickBot="1">
      <c r="A73" s="113"/>
      <c r="B73" s="136" t="s">
        <v>228</v>
      </c>
      <c r="C73" s="131"/>
      <c r="D73" s="138" t="s">
        <v>140</v>
      </c>
      <c r="E73" s="117">
        <f>IF(ISNA(VLOOKUP(B73,'Messieurs Brut+Net'!$B$6:$AN$135,39,FALSE)),"",VLOOKUP(B73,'Messieurs Brut+Net'!$B$6:$AN$135,39,FALSE))</f>
        <v>247</v>
      </c>
      <c r="F73" s="118" t="str">
        <f>IF(ISNA(VLOOKUP(B73,'Dames Brut+ Net'!$B$7:$AN$74,39,FALSE)),"",VLOOKUP(B73,'Dames Brut+ Net'!$B$7:$AN$74,39,FALSE))</f>
        <v/>
      </c>
      <c r="G73" s="119" t="str">
        <f>IF(ISNA(VLOOKUP(B73,'Super Vétérans Brut + Net'!$B$6:$AN$29,39,FALSE)),"",VLOOKUP(B73,'Super Vétérans Brut + Net'!$B$6:$AN$29,39,FALSE))</f>
        <v/>
      </c>
      <c r="H73" s="132"/>
      <c r="I73" s="120"/>
      <c r="J73" s="120"/>
      <c r="K73" s="133"/>
      <c r="L73" s="101"/>
    </row>
    <row r="74" spans="1:12" s="122" customFormat="1" ht="18" customHeight="1" thickBot="1">
      <c r="A74" s="113"/>
      <c r="B74" s="139" t="s">
        <v>212</v>
      </c>
      <c r="C74" s="140"/>
      <c r="D74" s="138" t="s">
        <v>140</v>
      </c>
      <c r="E74" s="117" t="str">
        <f>IF(ISNA(VLOOKUP(B74,'Messieurs Brut+Net'!$B$6:$AN$135,39,FALSE)),"",VLOOKUP(B74,'Messieurs Brut+Net'!$B$6:$AN$135,39,FALSE))</f>
        <v/>
      </c>
      <c r="F74" s="118" t="str">
        <f>IF(ISNA(VLOOKUP(B74,'Dames Brut+ Net'!$B$7:$AN$74,39,FALSE)),"",VLOOKUP(B74,'Dames Brut+ Net'!$B$7:$AN$74,39,FALSE))</f>
        <v/>
      </c>
      <c r="G74" s="119">
        <f>IF(ISNA(VLOOKUP(B74,'Super Vétérans Brut + Net'!$B$6:$AN$29,39,FALSE)),"",VLOOKUP(B74,'Super Vétérans Brut + Net'!$B$6:$AN$29,39,FALSE))</f>
        <v>259</v>
      </c>
      <c r="H74" s="132"/>
      <c r="I74" s="120"/>
      <c r="J74" s="120"/>
      <c r="K74" s="133"/>
      <c r="L74" s="101"/>
    </row>
    <row r="75" spans="1:12" s="122" customFormat="1" ht="18" customHeight="1" thickBot="1">
      <c r="A75" s="113"/>
      <c r="B75" s="126" t="s">
        <v>293</v>
      </c>
      <c r="C75" s="140"/>
      <c r="D75" s="138" t="s">
        <v>140</v>
      </c>
      <c r="E75" s="117" t="str">
        <f>IF(ISNA(VLOOKUP(B75,'Messieurs Brut+Net'!$B$6:$AN$135,39,FALSE)),"",VLOOKUP(B75,'Messieurs Brut+Net'!$B$6:$AN$135,39,FALSE))</f>
        <v/>
      </c>
      <c r="F75" s="118">
        <f>IF(ISNA(VLOOKUP(B75,'Dames Brut+ Net'!$B$7:$AN$74,39,FALSE)),"",VLOOKUP(B75,'Dames Brut+ Net'!$B$7:$AN$74,39,FALSE))</f>
        <v>82</v>
      </c>
      <c r="G75" s="119" t="str">
        <f>IF(ISNA(VLOOKUP(B75,'Super Vétérans Brut + Net'!$B$6:$AN$29,39,FALSE)),"",VLOOKUP(B75,'Super Vétérans Brut + Net'!$B$6:$AN$29,39,FALSE))</f>
        <v/>
      </c>
      <c r="H75" s="132"/>
      <c r="I75" s="120"/>
      <c r="J75" s="120"/>
      <c r="K75" s="133"/>
      <c r="L75" s="101"/>
    </row>
    <row r="76" spans="1:12" s="122" customFormat="1" ht="18" customHeight="1" thickBot="1">
      <c r="A76" s="113"/>
      <c r="B76" s="136" t="s">
        <v>295</v>
      </c>
      <c r="C76" s="45"/>
      <c r="D76" s="93" t="s">
        <v>140</v>
      </c>
      <c r="E76" s="117">
        <f>IF(ISNA(VLOOKUP(B76,'Messieurs Brut+Net'!$B$6:$AN$135,39,FALSE)),"",VLOOKUP(B76,'Messieurs Brut+Net'!$B$6:$AN$135,39,FALSE))</f>
        <v>56</v>
      </c>
      <c r="F76" s="118" t="str">
        <f>IF(ISNA(VLOOKUP(B76,'Dames Brut+ Net'!$B$7:$AN$74,39,FALSE)),"",VLOOKUP(B76,'Dames Brut+ Net'!$B$7:$AN$74,39,FALSE))</f>
        <v/>
      </c>
      <c r="G76" s="119" t="str">
        <f>IF(ISNA(VLOOKUP(B76,'Super Vétérans Brut + Net'!$B$6:$AN$29,39,FALSE)),"",VLOOKUP(B76,'Super Vétérans Brut + Net'!$B$6:$AN$29,39,FALSE))</f>
        <v/>
      </c>
      <c r="H76" s="132"/>
      <c r="I76" s="120"/>
      <c r="J76" s="120"/>
      <c r="K76" s="133"/>
      <c r="L76" s="101"/>
    </row>
    <row r="77" spans="1:12" s="122" customFormat="1" ht="18" customHeight="1" thickBot="1">
      <c r="A77" s="113"/>
      <c r="B77" s="135" t="s">
        <v>296</v>
      </c>
      <c r="C77" s="45"/>
      <c r="D77" s="93" t="s">
        <v>140</v>
      </c>
      <c r="E77" s="117">
        <f>IF(ISNA(VLOOKUP(B77,'Messieurs Brut+Net'!$B$6:$AN$135,39,FALSE)),"",VLOOKUP(B77,'Messieurs Brut+Net'!$B$6:$AN$135,39,FALSE))</f>
        <v>55</v>
      </c>
      <c r="F77" s="118" t="str">
        <f>IF(ISNA(VLOOKUP(B77,'Dames Brut+ Net'!$B$7:$AN$74,39,FALSE)),"",VLOOKUP(B77,'Dames Brut+ Net'!$B$7:$AN$74,39,FALSE))</f>
        <v/>
      </c>
      <c r="G77" s="119" t="str">
        <f>IF(ISNA(VLOOKUP(B77,'Super Vétérans Brut + Net'!$B$6:$AN$29,39,FALSE)),"",VLOOKUP(B77,'Super Vétérans Brut + Net'!$B$6:$AN$29,39,FALSE))</f>
        <v/>
      </c>
      <c r="H77" s="132"/>
      <c r="I77" s="120"/>
      <c r="J77" s="120"/>
      <c r="K77" s="133"/>
      <c r="L77" s="101"/>
    </row>
    <row r="78" spans="1:12" s="122" customFormat="1" ht="18" customHeight="1" thickBot="1">
      <c r="A78" s="113"/>
      <c r="B78" s="136" t="s">
        <v>297</v>
      </c>
      <c r="C78" s="45"/>
      <c r="D78" s="93" t="s">
        <v>140</v>
      </c>
      <c r="E78" s="117">
        <f>IF(ISNA(VLOOKUP(B78,'Messieurs Brut+Net'!$B$6:$AN$135,39,FALSE)),"",VLOOKUP(B78,'Messieurs Brut+Net'!$B$6:$AN$135,39,FALSE))</f>
        <v>87</v>
      </c>
      <c r="F78" s="118" t="str">
        <f>IF(ISNA(VLOOKUP(B78,'Dames Brut+ Net'!$B$7:$AN$74,39,FALSE)),"",VLOOKUP(B78,'Dames Brut+ Net'!$B$7:$AN$74,39,FALSE))</f>
        <v/>
      </c>
      <c r="G78" s="119" t="str">
        <f>IF(ISNA(VLOOKUP(B78,'Super Vétérans Brut + Net'!$B$6:$AN$29,39,FALSE)),"",VLOOKUP(B78,'Super Vétérans Brut + Net'!$B$6:$AN$29,39,FALSE))</f>
        <v/>
      </c>
      <c r="H78" s="132"/>
      <c r="I78" s="120"/>
      <c r="J78" s="120"/>
      <c r="K78" s="133"/>
      <c r="L78" s="101"/>
    </row>
    <row r="79" spans="1:12" s="122" customFormat="1" ht="18" customHeight="1" thickBot="1">
      <c r="A79" s="113"/>
      <c r="B79" s="136" t="s">
        <v>298</v>
      </c>
      <c r="C79" s="45"/>
      <c r="D79" s="93" t="s">
        <v>140</v>
      </c>
      <c r="E79" s="117">
        <f>IF(ISNA(VLOOKUP(B79,'Messieurs Brut+Net'!$B$6:$AN$135,39,FALSE)),"",VLOOKUP(B79,'Messieurs Brut+Net'!$B$6:$AN$135,39,FALSE))</f>
        <v>39</v>
      </c>
      <c r="F79" s="118" t="str">
        <f>IF(ISNA(VLOOKUP(B79,'Dames Brut+ Net'!$B$7:$AN$74,39,FALSE)),"",VLOOKUP(B79,'Dames Brut+ Net'!$B$7:$AN$74,39,FALSE))</f>
        <v/>
      </c>
      <c r="G79" s="119" t="str">
        <f>IF(ISNA(VLOOKUP(B79,'Super Vétérans Brut + Net'!$B$6:$AN$29,39,FALSE)),"",VLOOKUP(B79,'Super Vétérans Brut + Net'!$B$6:$AN$29,39,FALSE))</f>
        <v/>
      </c>
      <c r="H79" s="132"/>
      <c r="I79" s="120"/>
      <c r="J79" s="120"/>
      <c r="K79" s="133"/>
      <c r="L79" s="101"/>
    </row>
    <row r="80" spans="1:12" s="122" customFormat="1" ht="18" customHeight="1" thickBot="1">
      <c r="A80" s="113"/>
      <c r="B80" s="135" t="s">
        <v>303</v>
      </c>
      <c r="C80" s="45"/>
      <c r="D80" s="93" t="s">
        <v>140</v>
      </c>
      <c r="E80" s="117">
        <f>IF(ISNA(VLOOKUP(B80,'Messieurs Brut+Net'!$B$6:$AN$135,39,FALSE)),"",VLOOKUP(B80,'Messieurs Brut+Net'!$B$6:$AN$135,39,FALSE))</f>
        <v>45</v>
      </c>
      <c r="F80" s="118" t="str">
        <f>IF(ISNA(VLOOKUP(B80,'Dames Brut+ Net'!$B$7:$AN$74,39,FALSE)),"",VLOOKUP(B80,'Dames Brut+ Net'!$B$7:$AN$74,39,FALSE))</f>
        <v/>
      </c>
      <c r="G80" s="119" t="str">
        <f>IF(ISNA(VLOOKUP(B80,'Super Vétérans Brut + Net'!$B$6:$AN$29,39,FALSE)),"",VLOOKUP(B80,'Super Vétérans Brut + Net'!$B$6:$AN$29,39,FALSE))</f>
        <v/>
      </c>
      <c r="H80" s="132"/>
      <c r="I80" s="120"/>
      <c r="J80" s="120"/>
      <c r="K80" s="133"/>
      <c r="L80" s="101"/>
    </row>
    <row r="81" spans="1:12" s="122" customFormat="1" ht="18" customHeight="1" thickBot="1">
      <c r="A81" s="113"/>
      <c r="B81" s="136" t="s">
        <v>304</v>
      </c>
      <c r="C81" s="45"/>
      <c r="D81" s="93" t="s">
        <v>140</v>
      </c>
      <c r="E81" s="117">
        <f>IF(ISNA(VLOOKUP(B81,'Messieurs Brut+Net'!$B$6:$AN$135,39,FALSE)),"",VLOOKUP(B81,'Messieurs Brut+Net'!$B$6:$AN$135,39,FALSE))</f>
        <v>46</v>
      </c>
      <c r="F81" s="118" t="str">
        <f>IF(ISNA(VLOOKUP(B81,'Dames Brut+ Net'!$B$7:$AN$74,39,FALSE)),"",VLOOKUP(B81,'Dames Brut+ Net'!$B$7:$AN$74,39,FALSE))</f>
        <v/>
      </c>
      <c r="G81" s="119" t="str">
        <f>IF(ISNA(VLOOKUP(B81,'Super Vétérans Brut + Net'!$B$6:$AN$29,39,FALSE)),"",VLOOKUP(B81,'Super Vétérans Brut + Net'!$B$6:$AN$29,39,FALSE))</f>
        <v/>
      </c>
      <c r="H81" s="132"/>
      <c r="I81" s="120"/>
      <c r="J81" s="120"/>
      <c r="K81" s="133"/>
      <c r="L81" s="101"/>
    </row>
    <row r="82" spans="1:12" s="122" customFormat="1" ht="18" customHeight="1" thickBot="1">
      <c r="A82" s="113"/>
      <c r="B82" s="136" t="s">
        <v>305</v>
      </c>
      <c r="C82" s="45"/>
      <c r="D82" s="93" t="s">
        <v>140</v>
      </c>
      <c r="E82" s="117" t="str">
        <f>IF(ISNA(VLOOKUP(B82,'Messieurs Brut+Net'!$B$6:$AN$135,39,FALSE)),"",VLOOKUP(B82,'Messieurs Brut+Net'!$B$6:$AN$135,39,FALSE))</f>
        <v/>
      </c>
      <c r="F82" s="118" t="str">
        <f>IF(ISNA(VLOOKUP(B82,'Dames Brut+ Net'!$B$7:$AN$74,39,FALSE)),"",VLOOKUP(B82,'Dames Brut+ Net'!$B$7:$AN$74,39,FALSE))</f>
        <v/>
      </c>
      <c r="G82" s="119" t="str">
        <f>IF(ISNA(VLOOKUP(B82,'Super Vétérans Brut + Net'!$B$6:$AN$29,39,FALSE)),"",VLOOKUP(B82,'Super Vétérans Brut + Net'!$B$6:$AN$29,39,FALSE))</f>
        <v/>
      </c>
      <c r="H82" s="132"/>
      <c r="I82" s="120"/>
      <c r="J82" s="120"/>
      <c r="K82" s="133"/>
      <c r="L82" s="101"/>
    </row>
    <row r="83" spans="1:12" s="122" customFormat="1" ht="18" customHeight="1" thickBot="1">
      <c r="A83" s="113"/>
      <c r="B83" s="136" t="s">
        <v>306</v>
      </c>
      <c r="C83" s="66"/>
      <c r="D83" s="93" t="s">
        <v>140</v>
      </c>
      <c r="E83" s="117">
        <f>IF(ISNA(VLOOKUP(B83,'Messieurs Brut+Net'!$B$6:$AN$135,39,FALSE)),"",VLOOKUP(B83,'Messieurs Brut+Net'!$B$6:$AN$135,39,FALSE))</f>
        <v>54</v>
      </c>
      <c r="F83" s="118" t="str">
        <f>IF(ISNA(VLOOKUP(B83,'Dames Brut+ Net'!$B$7:$AN$74,39,FALSE)),"",VLOOKUP(B83,'Dames Brut+ Net'!$B$7:$AN$74,39,FALSE))</f>
        <v/>
      </c>
      <c r="G83" s="119" t="str">
        <f>IF(ISNA(VLOOKUP(B83,'Super Vétérans Brut + Net'!$B$6:$AN$29,39,FALSE)),"",VLOOKUP(B83,'Super Vétérans Brut + Net'!$B$6:$AN$29,39,FALSE))</f>
        <v/>
      </c>
      <c r="H83" s="132"/>
      <c r="I83" s="120"/>
      <c r="J83" s="120"/>
      <c r="K83" s="133"/>
      <c r="L83" s="101"/>
    </row>
    <row r="84" spans="1:12" s="122" customFormat="1" ht="18" customHeight="1" thickBot="1">
      <c r="A84" s="113"/>
      <c r="B84" s="126" t="s">
        <v>56</v>
      </c>
      <c r="C84" s="141"/>
      <c r="D84" s="142" t="s">
        <v>20</v>
      </c>
      <c r="E84" s="117" t="str">
        <f>IF(ISNA(VLOOKUP(B84,'Messieurs Brut+Net'!$B$6:$AN$135,39,FALSE)),"",VLOOKUP(B84,'Messieurs Brut+Net'!$B$6:$AN$135,39,FALSE))</f>
        <v/>
      </c>
      <c r="F84" s="118">
        <f>IF(ISNA(VLOOKUP(B84,'Dames Brut+ Net'!$B$7:$AN$74,39,FALSE)),"",VLOOKUP(B84,'Dames Brut+ Net'!$B$7:$AN$74,39,FALSE))</f>
        <v>99</v>
      </c>
      <c r="G84" s="119" t="str">
        <f>IF(ISNA(VLOOKUP(B84,'Super Vétérans Brut + Net'!$B$6:$AN$29,39,FALSE)),"",VLOOKUP(B84,'Super Vétérans Brut + Net'!$B$6:$AN$29,39,FALSE))</f>
        <v/>
      </c>
      <c r="H84" s="127">
        <f>SUM(LARGE(E84:E114,1)+(LARGE(E84:E114,2)+(LARGE(E84:E114,3))))</f>
        <v>456</v>
      </c>
      <c r="I84" s="128">
        <f>SUM(LARGE(F84:F114,1))</f>
        <v>194</v>
      </c>
      <c r="J84" s="129">
        <f>SUM(LARGE(G84:G114,1))</f>
        <v>146</v>
      </c>
      <c r="K84" s="130">
        <f t="shared" ref="K84" si="1">H84+I84+J84</f>
        <v>796</v>
      </c>
      <c r="L84" s="101">
        <f>RANK(K84,$K$22:$K$230,0)</f>
        <v>8</v>
      </c>
    </row>
    <row r="85" spans="1:12" s="122" customFormat="1" ht="18" customHeight="1" thickBot="1">
      <c r="A85" s="113"/>
      <c r="B85" s="134" t="s">
        <v>48</v>
      </c>
      <c r="C85" s="143"/>
      <c r="D85" s="142" t="s">
        <v>20</v>
      </c>
      <c r="E85" s="117" t="str">
        <f>IF(ISNA(VLOOKUP(B85,'Messieurs Brut+Net'!$B$6:$AN$135,39,FALSE)),"",VLOOKUP(B85,'Messieurs Brut+Net'!$B$6:$AN$135,39,FALSE))</f>
        <v/>
      </c>
      <c r="F85" s="118">
        <f>IF(ISNA(VLOOKUP(B85,'Dames Brut+ Net'!$B$7:$AN$74,39,FALSE)),"",VLOOKUP(B85,'Dames Brut+ Net'!$B$7:$AN$74,39,FALSE))</f>
        <v>194</v>
      </c>
      <c r="G85" s="119" t="str">
        <f>IF(ISNA(VLOOKUP(B85,'Super Vétérans Brut + Net'!$B$6:$AN$29,39,FALSE)),"",VLOOKUP(B85,'Super Vétérans Brut + Net'!$B$6:$AN$29,39,FALSE))</f>
        <v/>
      </c>
      <c r="H85" s="120"/>
      <c r="I85" s="120"/>
      <c r="J85" s="120"/>
      <c r="K85" s="133"/>
      <c r="L85" s="101"/>
    </row>
    <row r="86" spans="1:12" s="122" customFormat="1" ht="18" customHeight="1" thickBot="1">
      <c r="A86" s="113"/>
      <c r="B86" s="134" t="s">
        <v>117</v>
      </c>
      <c r="C86" s="143"/>
      <c r="D86" s="142" t="s">
        <v>20</v>
      </c>
      <c r="E86" s="117" t="str">
        <f>IF(ISNA(VLOOKUP(B86,'Messieurs Brut+Net'!$B$6:$AN$135,39,FALSE)),"",VLOOKUP(B86,'Messieurs Brut+Net'!$B$6:$AN$135,39,FALSE))</f>
        <v/>
      </c>
      <c r="F86" s="118">
        <f>IF(ISNA(VLOOKUP(B86,'Dames Brut+ Net'!$B$7:$AN$74,39,FALSE)),"",VLOOKUP(B86,'Dames Brut+ Net'!$B$7:$AN$74,39,FALSE))</f>
        <v>125</v>
      </c>
      <c r="G86" s="119" t="str">
        <f>IF(ISNA(VLOOKUP(B86,'Super Vétérans Brut + Net'!$B$6:$AN$29,39,FALSE)),"",VLOOKUP(B86,'Super Vétérans Brut + Net'!$B$6:$AN$29,39,FALSE))</f>
        <v/>
      </c>
      <c r="H86" s="120"/>
      <c r="I86" s="120"/>
      <c r="J86" s="120"/>
      <c r="K86" s="133"/>
      <c r="L86" s="101"/>
    </row>
    <row r="87" spans="1:12" s="122" customFormat="1" ht="18" customHeight="1" thickBot="1">
      <c r="A87" s="113"/>
      <c r="B87" s="134" t="s">
        <v>99</v>
      </c>
      <c r="C87" s="143"/>
      <c r="D87" s="142" t="s">
        <v>20</v>
      </c>
      <c r="E87" s="117" t="str">
        <f>IF(ISNA(VLOOKUP(B87,'Messieurs Brut+Net'!$B$6:$AN$135,39,FALSE)),"",VLOOKUP(B87,'Messieurs Brut+Net'!$B$6:$AN$135,39,FALSE))</f>
        <v/>
      </c>
      <c r="F87" s="118">
        <f>IF(ISNA(VLOOKUP(B87,'Dames Brut+ Net'!$B$7:$AN$74,39,FALSE)),"",VLOOKUP(B87,'Dames Brut+ Net'!$B$7:$AN$74,39,FALSE))</f>
        <v>85</v>
      </c>
      <c r="G87" s="119" t="str">
        <f>IF(ISNA(VLOOKUP(B87,'Super Vétérans Brut + Net'!$B$6:$AN$29,39,FALSE)),"",VLOOKUP(B87,'Super Vétérans Brut + Net'!$B$6:$AN$29,39,FALSE))</f>
        <v/>
      </c>
      <c r="H87" s="120"/>
      <c r="I87" s="120"/>
      <c r="J87" s="120"/>
      <c r="K87" s="133"/>
      <c r="L87" s="101"/>
    </row>
    <row r="88" spans="1:12" s="122" customFormat="1" ht="18" customHeight="1" thickBot="1">
      <c r="A88" s="113"/>
      <c r="B88" s="126" t="s">
        <v>136</v>
      </c>
      <c r="C88" s="143"/>
      <c r="D88" s="142" t="s">
        <v>20</v>
      </c>
      <c r="E88" s="117" t="str">
        <f>IF(ISNA(VLOOKUP(B88,'Messieurs Brut+Net'!$B$6:$AN$135,39,FALSE)),"",VLOOKUP(B88,'Messieurs Brut+Net'!$B$6:$AN$135,39,FALSE))</f>
        <v/>
      </c>
      <c r="F88" s="118">
        <f>IF(ISNA(VLOOKUP(B88,'Dames Brut+ Net'!$B$7:$AN$74,39,FALSE)),"",VLOOKUP(B88,'Dames Brut+ Net'!$B$7:$AN$74,39,FALSE))</f>
        <v>57</v>
      </c>
      <c r="G88" s="119" t="str">
        <f>IF(ISNA(VLOOKUP(B88,'Super Vétérans Brut + Net'!$B$6:$AN$29,39,FALSE)),"",VLOOKUP(B88,'Super Vétérans Brut + Net'!$B$6:$AN$29,39,FALSE))</f>
        <v/>
      </c>
      <c r="H88" s="120"/>
      <c r="I88" s="120"/>
      <c r="J88" s="120"/>
      <c r="K88" s="133"/>
      <c r="L88" s="101"/>
    </row>
    <row r="89" spans="1:12" s="122" customFormat="1" ht="18" customHeight="1" thickBot="1">
      <c r="A89" s="113"/>
      <c r="B89" s="126" t="s">
        <v>232</v>
      </c>
      <c r="C89" s="143"/>
      <c r="D89" s="142" t="s">
        <v>20</v>
      </c>
      <c r="E89" s="117" t="str">
        <f>IF(ISNA(VLOOKUP(B89,'Messieurs Brut+Net'!$B$6:$AN$135,39,FALSE)),"",VLOOKUP(B89,'Messieurs Brut+Net'!$B$6:$AN$135,39,FALSE))</f>
        <v/>
      </c>
      <c r="F89" s="118">
        <f>IF(ISNA(VLOOKUP(B89,'Dames Brut+ Net'!$B$7:$AN$74,39,FALSE)),"",VLOOKUP(B89,'Dames Brut+ Net'!$B$7:$AN$74,39,FALSE))</f>
        <v>49</v>
      </c>
      <c r="G89" s="119" t="str">
        <f>IF(ISNA(VLOOKUP(B89,'Super Vétérans Brut + Net'!$B$6:$AN$29,39,FALSE)),"",VLOOKUP(B89,'Super Vétérans Brut + Net'!$B$6:$AN$29,39,FALSE))</f>
        <v/>
      </c>
      <c r="H89" s="120"/>
      <c r="I89" s="120"/>
      <c r="J89" s="120"/>
      <c r="K89" s="133"/>
      <c r="L89" s="101"/>
    </row>
    <row r="90" spans="1:12" s="122" customFormat="1" ht="18" customHeight="1" thickBot="1">
      <c r="A90" s="113"/>
      <c r="B90" s="134" t="s">
        <v>233</v>
      </c>
      <c r="C90" s="143"/>
      <c r="D90" s="142" t="s">
        <v>20</v>
      </c>
      <c r="E90" s="117" t="str">
        <f>IF(ISNA(VLOOKUP(B90,'Messieurs Brut+Net'!$B$6:$AN$135,39,FALSE)),"",VLOOKUP(B90,'Messieurs Brut+Net'!$B$6:$AN$135,39,FALSE))</f>
        <v/>
      </c>
      <c r="F90" s="118">
        <f>IF(ISNA(VLOOKUP(B90,'Dames Brut+ Net'!$B$7:$AN$74,39,FALSE)),"",VLOOKUP(B90,'Dames Brut+ Net'!$B$7:$AN$74,39,FALSE))</f>
        <v>140</v>
      </c>
      <c r="G90" s="119" t="str">
        <f>IF(ISNA(VLOOKUP(B90,'Super Vétérans Brut + Net'!$B$6:$AN$29,39,FALSE)),"",VLOOKUP(B90,'Super Vétérans Brut + Net'!$B$6:$AN$29,39,FALSE))</f>
        <v/>
      </c>
      <c r="H90" s="120"/>
      <c r="I90" s="120"/>
      <c r="J90" s="120"/>
      <c r="K90" s="133"/>
      <c r="L90" s="101"/>
    </row>
    <row r="91" spans="1:12" s="122" customFormat="1" ht="18" customHeight="1" thickBot="1">
      <c r="A91" s="113"/>
      <c r="B91" s="134" t="s">
        <v>234</v>
      </c>
      <c r="C91" s="143"/>
      <c r="D91" s="142" t="s">
        <v>20</v>
      </c>
      <c r="E91" s="117" t="str">
        <f>IF(ISNA(VLOOKUP(B91,'Messieurs Brut+Net'!$B$6:$AN$135,39,FALSE)),"",VLOOKUP(B91,'Messieurs Brut+Net'!$B$6:$AN$135,39,FALSE))</f>
        <v/>
      </c>
      <c r="F91" s="118">
        <f>IF(ISNA(VLOOKUP(B91,'Dames Brut+ Net'!$B$7:$AN$74,39,FALSE)),"",VLOOKUP(B91,'Dames Brut+ Net'!$B$7:$AN$74,39,FALSE))</f>
        <v>45</v>
      </c>
      <c r="G91" s="119" t="str">
        <f>IF(ISNA(VLOOKUP(B91,'Super Vétérans Brut + Net'!$B$6:$AN$29,39,FALSE)),"",VLOOKUP(B91,'Super Vétérans Brut + Net'!$B$6:$AN$29,39,FALSE))</f>
        <v/>
      </c>
      <c r="H91" s="120"/>
      <c r="I91" s="120"/>
      <c r="J91" s="120"/>
      <c r="K91" s="133"/>
      <c r="L91" s="101"/>
    </row>
    <row r="92" spans="1:12" s="122" customFormat="1" ht="18" customHeight="1" thickBot="1">
      <c r="A92" s="113"/>
      <c r="B92" s="134" t="s">
        <v>235</v>
      </c>
      <c r="C92" s="143"/>
      <c r="D92" s="142" t="s">
        <v>20</v>
      </c>
      <c r="E92" s="117" t="str">
        <f>IF(ISNA(VLOOKUP(B92,'Messieurs Brut+Net'!$B$6:$AN$135,39,FALSE)),"",VLOOKUP(B92,'Messieurs Brut+Net'!$B$6:$AN$135,39,FALSE))</f>
        <v/>
      </c>
      <c r="F92" s="118">
        <f>IF(ISNA(VLOOKUP(B92,'Dames Brut+ Net'!$B$7:$AN$74,39,FALSE)),"",VLOOKUP(B92,'Dames Brut+ Net'!$B$7:$AN$74,39,FALSE))</f>
        <v>46</v>
      </c>
      <c r="G92" s="119" t="str">
        <f>IF(ISNA(VLOOKUP(B92,'Super Vétérans Brut + Net'!$B$6:$AN$29,39,FALSE)),"",VLOOKUP(B92,'Super Vétérans Brut + Net'!$B$6:$AN$29,39,FALSE))</f>
        <v/>
      </c>
      <c r="H92" s="120"/>
      <c r="I92" s="120"/>
      <c r="J92" s="120"/>
      <c r="K92" s="133"/>
      <c r="L92" s="101"/>
    </row>
    <row r="93" spans="1:12" s="122" customFormat="1" ht="18" customHeight="1" thickBot="1">
      <c r="A93" s="113"/>
      <c r="B93" s="134" t="s">
        <v>236</v>
      </c>
      <c r="C93" s="143"/>
      <c r="D93" s="142" t="s">
        <v>20</v>
      </c>
      <c r="E93" s="117" t="str">
        <f>IF(ISNA(VLOOKUP(B93,'Messieurs Brut+Net'!$B$6:$AN$135,39,FALSE)),"",VLOOKUP(B93,'Messieurs Brut+Net'!$B$6:$AN$135,39,FALSE))</f>
        <v/>
      </c>
      <c r="F93" s="118">
        <f>IF(ISNA(VLOOKUP(B93,'Dames Brut+ Net'!$B$7:$AN$74,39,FALSE)),"",VLOOKUP(B93,'Dames Brut+ Net'!$B$7:$AN$74,39,FALSE))</f>
        <v>35</v>
      </c>
      <c r="G93" s="119" t="str">
        <f>IF(ISNA(VLOOKUP(B93,'Super Vétérans Brut + Net'!$B$6:$AN$29,39,FALSE)),"",VLOOKUP(B93,'Super Vétérans Brut + Net'!$B$6:$AN$29,39,FALSE))</f>
        <v/>
      </c>
      <c r="H93" s="120"/>
      <c r="I93" s="120"/>
      <c r="J93" s="120"/>
      <c r="K93" s="133"/>
      <c r="L93" s="101"/>
    </row>
    <row r="94" spans="1:12" s="122" customFormat="1" ht="18" customHeight="1" thickBot="1">
      <c r="A94" s="113"/>
      <c r="B94" s="134" t="s">
        <v>237</v>
      </c>
      <c r="C94" s="143"/>
      <c r="D94" s="142" t="s">
        <v>20</v>
      </c>
      <c r="E94" s="117" t="str">
        <f>IF(ISNA(VLOOKUP(B94,'Messieurs Brut+Net'!$B$6:$AN$135,39,FALSE)),"",VLOOKUP(B94,'Messieurs Brut+Net'!$B$6:$AN$135,39,FALSE))</f>
        <v/>
      </c>
      <c r="F94" s="118">
        <f>IF(ISNA(VLOOKUP(B94,'Dames Brut+ Net'!$B$7:$AN$74,39,FALSE)),"",VLOOKUP(B94,'Dames Brut+ Net'!$B$7:$AN$74,39,FALSE))</f>
        <v>34</v>
      </c>
      <c r="G94" s="119" t="str">
        <f>IF(ISNA(VLOOKUP(B94,'Super Vétérans Brut + Net'!$B$6:$AN$29,39,FALSE)),"",VLOOKUP(B94,'Super Vétérans Brut + Net'!$B$6:$AN$29,39,FALSE))</f>
        <v/>
      </c>
      <c r="H94" s="120"/>
      <c r="I94" s="120"/>
      <c r="J94" s="120"/>
      <c r="K94" s="133"/>
      <c r="L94" s="101"/>
    </row>
    <row r="95" spans="1:12" s="122" customFormat="1" ht="18" customHeight="1" thickBot="1">
      <c r="A95" s="113"/>
      <c r="B95" s="134" t="s">
        <v>133</v>
      </c>
      <c r="C95" s="143"/>
      <c r="D95" s="142" t="s">
        <v>20</v>
      </c>
      <c r="E95" s="117" t="str">
        <f>IF(ISNA(VLOOKUP(B95,'Messieurs Brut+Net'!$B$6:$AN$135,39,FALSE)),"",VLOOKUP(B95,'Messieurs Brut+Net'!$B$6:$AN$135,39,FALSE))</f>
        <v/>
      </c>
      <c r="F95" s="118">
        <f>IF(ISNA(VLOOKUP(B95,'Dames Brut+ Net'!$B$7:$AN$74,39,FALSE)),"",VLOOKUP(B95,'Dames Brut+ Net'!$B$7:$AN$74,39,FALSE))</f>
        <v>0</v>
      </c>
      <c r="G95" s="119" t="str">
        <f>IF(ISNA(VLOOKUP(B95,'Super Vétérans Brut + Net'!$B$6:$AN$29,39,FALSE)),"",VLOOKUP(B95,'Super Vétérans Brut + Net'!$B$6:$AN$29,39,FALSE))</f>
        <v/>
      </c>
      <c r="H95" s="120"/>
      <c r="I95" s="120"/>
      <c r="J95" s="120"/>
      <c r="K95" s="133"/>
      <c r="L95" s="101"/>
    </row>
    <row r="96" spans="1:12" s="122" customFormat="1" ht="18" customHeight="1" thickBot="1">
      <c r="A96" s="113"/>
      <c r="B96" s="124" t="s">
        <v>135</v>
      </c>
      <c r="C96" s="131"/>
      <c r="D96" s="142" t="s">
        <v>20</v>
      </c>
      <c r="E96" s="117" t="str">
        <f>IF(ISNA(VLOOKUP(B96,'Messieurs Brut+Net'!$B$6:$AN$135,39,FALSE)),"",VLOOKUP(B96,'Messieurs Brut+Net'!$B$6:$AN$135,39,FALSE))</f>
        <v/>
      </c>
      <c r="F96" s="118" t="str">
        <f>IF(ISNA(VLOOKUP(B96,'Dames Brut+ Net'!$B$7:$AN$74,39,FALSE)),"",VLOOKUP(B96,'Dames Brut+ Net'!$B$7:$AN$74,39,FALSE))</f>
        <v/>
      </c>
      <c r="G96" s="119">
        <f>IF(ISNA(VLOOKUP(B96,'Super Vétérans Brut + Net'!$B$6:$AN$29,39,FALSE)),"",VLOOKUP(B96,'Super Vétérans Brut + Net'!$B$6:$AN$29,39,FALSE))</f>
        <v>146</v>
      </c>
      <c r="H96" s="120"/>
      <c r="I96" s="120"/>
      <c r="J96" s="120"/>
      <c r="K96" s="112"/>
      <c r="L96" s="101"/>
    </row>
    <row r="97" spans="1:12" s="122" customFormat="1" ht="18" customHeight="1" thickBot="1">
      <c r="A97" s="113"/>
      <c r="B97" s="124" t="s">
        <v>299</v>
      </c>
      <c r="C97" s="45"/>
      <c r="D97" s="94" t="s">
        <v>20</v>
      </c>
      <c r="E97" s="117" t="str">
        <f>IF(ISNA(VLOOKUP(B97,'Messieurs Brut+Net'!$B$6:$AN$135,39,FALSE)),"",VLOOKUP(B97,'Messieurs Brut+Net'!$B$6:$AN$135,39,FALSE))</f>
        <v/>
      </c>
      <c r="F97" s="118" t="str">
        <f>IF(ISNA(VLOOKUP(B97,'Dames Brut+ Net'!$B$7:$AN$74,39,FALSE)),"",VLOOKUP(B97,'Dames Brut+ Net'!$B$7:$AN$74,39,FALSE))</f>
        <v/>
      </c>
      <c r="G97" s="119">
        <f>IF(ISNA(VLOOKUP(B97,'Super Vétérans Brut + Net'!$B$6:$AN$29,39,FALSE)),"",VLOOKUP(B97,'Super Vétérans Brut + Net'!$B$6:$AN$29,39,FALSE))</f>
        <v>85</v>
      </c>
      <c r="H97" s="120"/>
      <c r="I97" s="120"/>
      <c r="J97" s="120"/>
      <c r="K97" s="112"/>
      <c r="L97" s="101"/>
    </row>
    <row r="98" spans="1:12" s="122" customFormat="1" ht="18" customHeight="1" thickBot="1">
      <c r="A98" s="113"/>
      <c r="B98" s="124" t="s">
        <v>302</v>
      </c>
      <c r="C98" s="45"/>
      <c r="D98" s="94" t="s">
        <v>20</v>
      </c>
      <c r="E98" s="117" t="str">
        <f>IF(ISNA(VLOOKUP(B98,'Messieurs Brut+Net'!$B$6:$AN$135,39,FALSE)),"",VLOOKUP(B98,'Messieurs Brut+Net'!$B$6:$AN$135,39,FALSE))</f>
        <v/>
      </c>
      <c r="F98" s="118" t="str">
        <f>IF(ISNA(VLOOKUP(B98,'Dames Brut+ Net'!$B$7:$AN$74,39,FALSE)),"",VLOOKUP(B98,'Dames Brut+ Net'!$B$7:$AN$74,39,FALSE))</f>
        <v/>
      </c>
      <c r="G98" s="119">
        <f>IF(ISNA(VLOOKUP(B98,'Super Vétérans Brut + Net'!$B$6:$AN$29,39,FALSE)),"",VLOOKUP(B98,'Super Vétérans Brut + Net'!$B$6:$AN$29,39,FALSE))</f>
        <v>15</v>
      </c>
      <c r="H98" s="120"/>
      <c r="I98" s="120"/>
      <c r="J98" s="120"/>
      <c r="K98" s="112"/>
      <c r="L98" s="101"/>
    </row>
    <row r="99" spans="1:12" s="122" customFormat="1" ht="18" customHeight="1" thickBot="1">
      <c r="A99" s="113"/>
      <c r="B99" s="135" t="s">
        <v>23</v>
      </c>
      <c r="C99" s="125"/>
      <c r="D99" s="142" t="s">
        <v>20</v>
      </c>
      <c r="E99" s="117">
        <f>IF(ISNA(VLOOKUP(B99,'Messieurs Brut+Net'!$B$6:$AN$135,39,FALSE)),"",VLOOKUP(B99,'Messieurs Brut+Net'!$B$6:$AN$135,39,FALSE))</f>
        <v>269</v>
      </c>
      <c r="F99" s="118" t="str">
        <f>IF(ISNA(VLOOKUP(B99,'Dames Brut+ Net'!$B$7:$AN$74,39,FALSE)),"",VLOOKUP(B99,'Dames Brut+ Net'!$B$7:$AN$74,39,FALSE))</f>
        <v/>
      </c>
      <c r="G99" s="119" t="str">
        <f>IF(ISNA(VLOOKUP(B99,'Super Vétérans Brut + Net'!$B$6:$AN$29,39,FALSE)),"",VLOOKUP(B99,'Super Vétérans Brut + Net'!$B$6:$AN$29,39,FALSE))</f>
        <v/>
      </c>
      <c r="H99" s="120"/>
      <c r="I99" s="120"/>
      <c r="J99" s="120"/>
      <c r="K99" s="112"/>
      <c r="L99" s="101"/>
    </row>
    <row r="100" spans="1:12" s="122" customFormat="1" ht="18" customHeight="1" thickBot="1">
      <c r="A100" s="113"/>
      <c r="B100" s="135" t="s">
        <v>190</v>
      </c>
      <c r="C100" s="125"/>
      <c r="D100" s="142" t="s">
        <v>20</v>
      </c>
      <c r="E100" s="117">
        <f>IF(ISNA(VLOOKUP(B100,'Messieurs Brut+Net'!$B$6:$AN$135,39,FALSE)),"",VLOOKUP(B100,'Messieurs Brut+Net'!$B$6:$AN$135,39,FALSE))</f>
        <v>71</v>
      </c>
      <c r="F100" s="118" t="str">
        <f>IF(ISNA(VLOOKUP(B100,'Dames Brut+ Net'!$B$7:$AN$74,39,FALSE)),"",VLOOKUP(B100,'Dames Brut+ Net'!$B$7:$AN$74,39,FALSE))</f>
        <v/>
      </c>
      <c r="G100" s="119" t="str">
        <f>IF(ISNA(VLOOKUP(B100,'Super Vétérans Brut + Net'!$B$6:$AN$29,39,FALSE)),"",VLOOKUP(B100,'Super Vétérans Brut + Net'!$B$6:$AN$29,39,FALSE))</f>
        <v/>
      </c>
      <c r="H100" s="120"/>
      <c r="I100" s="120"/>
      <c r="J100" s="120"/>
      <c r="K100" s="112"/>
      <c r="L100" s="101"/>
    </row>
    <row r="101" spans="1:12" s="122" customFormat="1" ht="18" customHeight="1" thickBot="1">
      <c r="A101" s="113"/>
      <c r="B101" s="136" t="s">
        <v>87</v>
      </c>
      <c r="C101" s="131"/>
      <c r="D101" s="142" t="s">
        <v>20</v>
      </c>
      <c r="E101" s="117">
        <f>IF(ISNA(VLOOKUP(B101,'Messieurs Brut+Net'!$B$6:$AN$135,39,FALSE)),"",VLOOKUP(B101,'Messieurs Brut+Net'!$B$6:$AN$135,39,FALSE))</f>
        <v>74</v>
      </c>
      <c r="F101" s="118" t="str">
        <f>IF(ISNA(VLOOKUP(B101,'Dames Brut+ Net'!$B$7:$AN$74,39,FALSE)),"",VLOOKUP(B101,'Dames Brut+ Net'!$B$7:$AN$74,39,FALSE))</f>
        <v/>
      </c>
      <c r="G101" s="119" t="str">
        <f>IF(ISNA(VLOOKUP(B101,'Super Vétérans Brut + Net'!$B$6:$AN$29,39,FALSE)),"",VLOOKUP(B101,'Super Vétérans Brut + Net'!$B$6:$AN$29,39,FALSE))</f>
        <v/>
      </c>
      <c r="H101" s="120"/>
      <c r="I101" s="120"/>
      <c r="J101" s="120"/>
      <c r="K101" s="112"/>
      <c r="L101" s="101"/>
    </row>
    <row r="102" spans="1:12" s="122" customFormat="1" ht="18" customHeight="1" thickBot="1">
      <c r="A102" s="113"/>
      <c r="B102" s="135" t="s">
        <v>86</v>
      </c>
      <c r="C102" s="131"/>
      <c r="D102" s="142" t="s">
        <v>20</v>
      </c>
      <c r="E102" s="117">
        <f>IF(ISNA(VLOOKUP(B102,'Messieurs Brut+Net'!$B$6:$AN$135,39,FALSE)),"",VLOOKUP(B102,'Messieurs Brut+Net'!$B$6:$AN$135,39,FALSE))</f>
        <v>53</v>
      </c>
      <c r="F102" s="118" t="str">
        <f>IF(ISNA(VLOOKUP(B102,'Dames Brut+ Net'!$B$7:$AN$74,39,FALSE)),"",VLOOKUP(B102,'Dames Brut+ Net'!$B$7:$AN$74,39,FALSE))</f>
        <v/>
      </c>
      <c r="G102" s="119" t="str">
        <f>IF(ISNA(VLOOKUP(B102,'Super Vétérans Brut + Net'!$B$6:$AN$29,39,FALSE)),"",VLOOKUP(B102,'Super Vétérans Brut + Net'!$B$6:$AN$29,39,FALSE))</f>
        <v/>
      </c>
      <c r="H102" s="120"/>
      <c r="I102" s="120"/>
      <c r="J102" s="120"/>
      <c r="K102" s="112"/>
      <c r="L102" s="101"/>
    </row>
    <row r="103" spans="1:12" s="122" customFormat="1" ht="18" customHeight="1" thickBot="1">
      <c r="A103" s="113"/>
      <c r="B103" s="136" t="s">
        <v>241</v>
      </c>
      <c r="C103" s="131"/>
      <c r="D103" s="142" t="s">
        <v>20</v>
      </c>
      <c r="E103" s="117">
        <f>IF(ISNA(VLOOKUP(B103,'Messieurs Brut+Net'!$B$6:$AN$135,39,FALSE)),"",VLOOKUP(B103,'Messieurs Brut+Net'!$B$6:$AN$135,39,FALSE))</f>
        <v>51</v>
      </c>
      <c r="F103" s="118" t="str">
        <f>IF(ISNA(VLOOKUP(B103,'Dames Brut+ Net'!$B$7:$AN$74,39,FALSE)),"",VLOOKUP(B103,'Dames Brut+ Net'!$B$7:$AN$74,39,FALSE))</f>
        <v/>
      </c>
      <c r="G103" s="119" t="str">
        <f>IF(ISNA(VLOOKUP(B103,'Super Vétérans Brut + Net'!$B$6:$AN$29,39,FALSE)),"",VLOOKUP(B103,'Super Vétérans Brut + Net'!$B$6:$AN$29,39,FALSE))</f>
        <v/>
      </c>
      <c r="H103" s="120"/>
      <c r="I103" s="120"/>
      <c r="J103" s="120"/>
      <c r="K103" s="112"/>
      <c r="L103" s="101"/>
    </row>
    <row r="104" spans="1:12" s="122" customFormat="1" ht="18" customHeight="1" thickBot="1">
      <c r="A104" s="113"/>
      <c r="B104" s="135" t="s">
        <v>191</v>
      </c>
      <c r="C104" s="125"/>
      <c r="D104" s="142" t="s">
        <v>20</v>
      </c>
      <c r="E104" s="117">
        <f>IF(ISNA(VLOOKUP(B104,'Messieurs Brut+Net'!$B$6:$AN$135,39,FALSE)),"",VLOOKUP(B104,'Messieurs Brut+Net'!$B$6:$AN$135,39,FALSE))</f>
        <v>70</v>
      </c>
      <c r="F104" s="118" t="str">
        <f>IF(ISNA(VLOOKUP(B104,'Dames Brut+ Net'!$B$7:$AN$74,39,FALSE)),"",VLOOKUP(B104,'Dames Brut+ Net'!$B$7:$AN$74,39,FALSE))</f>
        <v/>
      </c>
      <c r="G104" s="119" t="str">
        <f>IF(ISNA(VLOOKUP(B104,'Super Vétérans Brut + Net'!$B$6:$AN$29,39,FALSE)),"",VLOOKUP(B104,'Super Vétérans Brut + Net'!$B$6:$AN$29,39,FALSE))</f>
        <v/>
      </c>
      <c r="H104" s="120"/>
      <c r="I104" s="120"/>
      <c r="J104" s="120"/>
      <c r="K104" s="112"/>
      <c r="L104" s="101"/>
    </row>
    <row r="105" spans="1:12" s="122" customFormat="1" ht="18" customHeight="1" thickBot="1">
      <c r="A105" s="113"/>
      <c r="B105" s="136" t="s">
        <v>240</v>
      </c>
      <c r="C105" s="131"/>
      <c r="D105" s="142" t="s">
        <v>20</v>
      </c>
      <c r="E105" s="117">
        <f>IF(ISNA(VLOOKUP(B105,'Messieurs Brut+Net'!$B$6:$AN$135,39,FALSE)),"",VLOOKUP(B105,'Messieurs Brut+Net'!$B$6:$AN$135,39,FALSE))</f>
        <v>92</v>
      </c>
      <c r="F105" s="118" t="str">
        <f>IF(ISNA(VLOOKUP(B105,'Dames Brut+ Net'!$B$7:$AN$74,39,FALSE)),"",VLOOKUP(B105,'Dames Brut+ Net'!$B$7:$AN$74,39,FALSE))</f>
        <v/>
      </c>
      <c r="G105" s="119" t="str">
        <f>IF(ISNA(VLOOKUP(B105,'Super Vétérans Brut + Net'!$B$6:$AN$29,39,FALSE)),"",VLOOKUP(B105,'Super Vétérans Brut + Net'!$B$6:$AN$29,39,FALSE))</f>
        <v/>
      </c>
      <c r="H105" s="120"/>
      <c r="I105" s="120"/>
      <c r="J105" s="120"/>
      <c r="K105" s="112"/>
      <c r="L105" s="101"/>
    </row>
    <row r="106" spans="1:12" s="122" customFormat="1" ht="18" customHeight="1" thickBot="1">
      <c r="A106" s="113"/>
      <c r="B106" s="135" t="s">
        <v>47</v>
      </c>
      <c r="C106" s="131"/>
      <c r="D106" s="142" t="s">
        <v>20</v>
      </c>
      <c r="E106" s="117">
        <f>IF(ISNA(VLOOKUP(B106,'Messieurs Brut+Net'!$B$6:$AN$135,39,FALSE)),"",VLOOKUP(B106,'Messieurs Brut+Net'!$B$6:$AN$135,39,FALSE))</f>
        <v>72</v>
      </c>
      <c r="F106" s="118" t="str">
        <f>IF(ISNA(VLOOKUP(B106,'Dames Brut+ Net'!$B$7:$AN$74,39,FALSE)),"",VLOOKUP(B106,'Dames Brut+ Net'!$B$7:$AN$74,39,FALSE))</f>
        <v/>
      </c>
      <c r="G106" s="119" t="str">
        <f>IF(ISNA(VLOOKUP(B106,'Super Vétérans Brut + Net'!$B$6:$AN$29,39,FALSE)),"",VLOOKUP(B106,'Super Vétérans Brut + Net'!$B$6:$AN$29,39,FALSE))</f>
        <v/>
      </c>
      <c r="H106" s="120"/>
      <c r="I106" s="120"/>
      <c r="J106" s="120"/>
      <c r="K106" s="112"/>
      <c r="L106" s="101"/>
    </row>
    <row r="107" spans="1:12" s="122" customFormat="1" ht="18" customHeight="1" thickBot="1">
      <c r="A107" s="113"/>
      <c r="B107" s="136" t="s">
        <v>192</v>
      </c>
      <c r="C107" s="131"/>
      <c r="D107" s="142" t="s">
        <v>20</v>
      </c>
      <c r="E107" s="117">
        <f>IF(ISNA(VLOOKUP(B107,'Messieurs Brut+Net'!$B$6:$AN$135,39,FALSE)),"",VLOOKUP(B107,'Messieurs Brut+Net'!$B$6:$AN$135,39,FALSE))</f>
        <v>27</v>
      </c>
      <c r="F107" s="118" t="str">
        <f>IF(ISNA(VLOOKUP(B107,'Dames Brut+ Net'!$B$7:$AN$74,39,FALSE)),"",VLOOKUP(B107,'Dames Brut+ Net'!$B$7:$AN$74,39,FALSE))</f>
        <v/>
      </c>
      <c r="G107" s="119" t="str">
        <f>IF(ISNA(VLOOKUP(B107,'Super Vétérans Brut + Net'!$B$6:$AN$29,39,FALSE)),"",VLOOKUP(B107,'Super Vétérans Brut + Net'!$B$6:$AN$29,39,FALSE))</f>
        <v/>
      </c>
      <c r="H107" s="120"/>
      <c r="I107" s="120"/>
      <c r="J107" s="120"/>
      <c r="K107" s="112"/>
      <c r="L107" s="101"/>
    </row>
    <row r="108" spans="1:12" s="122" customFormat="1" ht="18" customHeight="1" thickBot="1">
      <c r="A108" s="113"/>
      <c r="B108" s="136" t="s">
        <v>191</v>
      </c>
      <c r="C108" s="131"/>
      <c r="D108" s="142" t="s">
        <v>20</v>
      </c>
      <c r="E108" s="117">
        <f>IF(ISNA(VLOOKUP(B108,'Messieurs Brut+Net'!$B$6:$AN$135,39,FALSE)),"",VLOOKUP(B108,'Messieurs Brut+Net'!$B$6:$AN$135,39,FALSE))</f>
        <v>70</v>
      </c>
      <c r="F108" s="118" t="str">
        <f>IF(ISNA(VLOOKUP(B108,'Dames Brut+ Net'!$B$7:$AN$74,39,FALSE)),"",VLOOKUP(B108,'Dames Brut+ Net'!$B$7:$AN$74,39,FALSE))</f>
        <v/>
      </c>
      <c r="G108" s="119" t="str">
        <f>IF(ISNA(VLOOKUP(B108,'Super Vétérans Brut + Net'!$B$6:$AN$29,39,FALSE)),"",VLOOKUP(B108,'Super Vétérans Brut + Net'!$B$6:$AN$29,39,FALSE))</f>
        <v/>
      </c>
      <c r="H108" s="120"/>
      <c r="I108" s="120"/>
      <c r="J108" s="120"/>
      <c r="K108" s="112"/>
      <c r="L108" s="101"/>
    </row>
    <row r="109" spans="1:12" s="122" customFormat="1" ht="18" customHeight="1" thickBot="1">
      <c r="A109" s="113"/>
      <c r="B109" s="135" t="s">
        <v>247</v>
      </c>
      <c r="C109" s="131"/>
      <c r="D109" s="142" t="s">
        <v>20</v>
      </c>
      <c r="E109" s="117">
        <f>IF(ISNA(VLOOKUP(B109,'Messieurs Brut+Net'!$B$6:$AN$135,39,FALSE)),"",VLOOKUP(B109,'Messieurs Brut+Net'!$B$6:$AN$135,39,FALSE))</f>
        <v>27</v>
      </c>
      <c r="F109" s="118" t="str">
        <f>IF(ISNA(VLOOKUP(B109,'Dames Brut+ Net'!$B$7:$AN$74,39,FALSE)),"",VLOOKUP(B109,'Dames Brut+ Net'!$B$7:$AN$74,39,FALSE))</f>
        <v/>
      </c>
      <c r="G109" s="119" t="str">
        <f>IF(ISNA(VLOOKUP(B109,'Super Vétérans Brut + Net'!$B$6:$AN$29,39,FALSE)),"",VLOOKUP(B109,'Super Vétérans Brut + Net'!$B$6:$AN$29,39,FALSE))</f>
        <v/>
      </c>
      <c r="H109" s="120"/>
      <c r="I109" s="120"/>
      <c r="J109" s="120"/>
      <c r="K109" s="112"/>
      <c r="L109" s="101"/>
    </row>
    <row r="110" spans="1:12" s="122" customFormat="1" ht="18" customHeight="1" thickBot="1">
      <c r="A110" s="113"/>
      <c r="B110" s="136" t="s">
        <v>249</v>
      </c>
      <c r="C110" s="131"/>
      <c r="D110" s="142" t="s">
        <v>20</v>
      </c>
      <c r="E110" s="117">
        <f>IF(ISNA(VLOOKUP(B110,'Messieurs Brut+Net'!$B$6:$AN$135,39,FALSE)),"",VLOOKUP(B110,'Messieurs Brut+Net'!$B$6:$AN$135,39,FALSE))</f>
        <v>61</v>
      </c>
      <c r="F110" s="118" t="str">
        <f>IF(ISNA(VLOOKUP(B110,'Dames Brut+ Net'!$B$7:$AN$74,39,FALSE)),"",VLOOKUP(B110,'Dames Brut+ Net'!$B$7:$AN$74,39,FALSE))</f>
        <v/>
      </c>
      <c r="G110" s="119" t="str">
        <f>IF(ISNA(VLOOKUP(B110,'Super Vétérans Brut + Net'!$B$6:$AN$29,39,FALSE)),"",VLOOKUP(B110,'Super Vétérans Brut + Net'!$B$6:$AN$29,39,FALSE))</f>
        <v/>
      </c>
      <c r="H110" s="120"/>
      <c r="I110" s="120"/>
      <c r="J110" s="120"/>
      <c r="K110" s="112"/>
      <c r="L110" s="101"/>
    </row>
    <row r="111" spans="1:12" s="122" customFormat="1" ht="18" customHeight="1" thickBot="1">
      <c r="A111" s="113"/>
      <c r="B111" s="136" t="s">
        <v>248</v>
      </c>
      <c r="C111" s="131"/>
      <c r="D111" s="142" t="s">
        <v>20</v>
      </c>
      <c r="E111" s="117">
        <f>IF(ISNA(VLOOKUP(B111,'Messieurs Brut+Net'!$B$6:$AN$135,39,FALSE)),"",VLOOKUP(B111,'Messieurs Brut+Net'!$B$6:$AN$135,39,FALSE))</f>
        <v>95</v>
      </c>
      <c r="F111" s="118" t="str">
        <f>IF(ISNA(VLOOKUP(B111,'Dames Brut+ Net'!$B$7:$AN$74,39,FALSE)),"",VLOOKUP(B111,'Dames Brut+ Net'!$B$7:$AN$74,39,FALSE))</f>
        <v/>
      </c>
      <c r="G111" s="119" t="str">
        <f>IF(ISNA(VLOOKUP(B111,'Super Vétérans Brut + Net'!$B$6:$AN$29,39,FALSE)),"",VLOOKUP(B111,'Super Vétérans Brut + Net'!$B$6:$AN$29,39,FALSE))</f>
        <v/>
      </c>
      <c r="H111" s="120"/>
      <c r="I111" s="120"/>
      <c r="J111" s="120"/>
      <c r="K111" s="112"/>
      <c r="L111" s="101"/>
    </row>
    <row r="112" spans="1:12" s="122" customFormat="1" ht="18" customHeight="1" thickBot="1">
      <c r="A112" s="113"/>
      <c r="B112" s="136" t="s">
        <v>238</v>
      </c>
      <c r="C112" s="131"/>
      <c r="D112" s="142" t="s">
        <v>20</v>
      </c>
      <c r="E112" s="117">
        <f>IF(ISNA(VLOOKUP(B112,'Messieurs Brut+Net'!$B$6:$AN$135,39,FALSE)),"",VLOOKUP(B112,'Messieurs Brut+Net'!$B$6:$AN$135,39,FALSE))</f>
        <v>55</v>
      </c>
      <c r="F112" s="118" t="str">
        <f>IF(ISNA(VLOOKUP(B112,'Dames Brut+ Net'!$B$7:$AN$74,39,FALSE)),"",VLOOKUP(B112,'Dames Brut+ Net'!$B$7:$AN$74,39,FALSE))</f>
        <v/>
      </c>
      <c r="G112" s="119" t="str">
        <f>IF(ISNA(VLOOKUP(B112,'Super Vétérans Brut + Net'!$B$6:$AN$29,39,FALSE)),"",VLOOKUP(B112,'Super Vétérans Brut + Net'!$B$6:$AN$29,39,FALSE))</f>
        <v/>
      </c>
      <c r="H112" s="120"/>
      <c r="I112" s="120"/>
      <c r="J112" s="120"/>
      <c r="K112" s="112"/>
      <c r="L112" s="101"/>
    </row>
    <row r="113" spans="1:12" s="122" customFormat="1" ht="18" customHeight="1" thickBot="1">
      <c r="A113" s="113"/>
      <c r="B113" s="136" t="s">
        <v>283</v>
      </c>
      <c r="C113" s="131"/>
      <c r="D113" s="142" t="s">
        <v>20</v>
      </c>
      <c r="E113" s="117">
        <f>IF(ISNA(VLOOKUP(B113,'Messieurs Brut+Net'!$B$6:$AN$135,39,FALSE)),"",VLOOKUP(B113,'Messieurs Brut+Net'!$B$6:$AN$135,39,FALSE))</f>
        <v>42</v>
      </c>
      <c r="F113" s="118" t="str">
        <f>IF(ISNA(VLOOKUP(B113,'Dames Brut+ Net'!$B$7:$AN$74,39,FALSE)),"",VLOOKUP(B113,'Dames Brut+ Net'!$B$7:$AN$74,39,FALSE))</f>
        <v/>
      </c>
      <c r="G113" s="119" t="str">
        <f>IF(ISNA(VLOOKUP(B113,'Super Vétérans Brut + Net'!$B$6:$AN$29,39,FALSE)),"",VLOOKUP(B113,'Super Vétérans Brut + Net'!$B$6:$AN$29,39,FALSE))</f>
        <v/>
      </c>
      <c r="H113" s="120"/>
      <c r="I113" s="120"/>
      <c r="J113" s="120"/>
      <c r="K113" s="112"/>
      <c r="L113" s="101"/>
    </row>
    <row r="114" spans="1:12" s="122" customFormat="1" ht="18" customHeight="1" thickBot="1">
      <c r="A114" s="113"/>
      <c r="B114" s="136" t="s">
        <v>308</v>
      </c>
      <c r="C114" s="131"/>
      <c r="D114" s="142" t="s">
        <v>20</v>
      </c>
      <c r="E114" s="117">
        <f>IF(ISNA(VLOOKUP(B114,'Messieurs Brut+Net'!$B$6:$AN$135,39,FALSE)),"",VLOOKUP(B114,'Messieurs Brut+Net'!$B$6:$AN$135,39,FALSE))</f>
        <v>39</v>
      </c>
      <c r="F114" s="118" t="str">
        <f>IF(ISNA(VLOOKUP(B114,'Dames Brut+ Net'!$B$7:$AN$74,39,FALSE)),"",VLOOKUP(B114,'Dames Brut+ Net'!$B$7:$AN$74,39,FALSE))</f>
        <v/>
      </c>
      <c r="G114" s="119" t="str">
        <f>IF(ISNA(VLOOKUP(B114,'Super Vétérans Brut + Net'!$B$6:$AN$29,39,FALSE)),"",VLOOKUP(B114,'Super Vétérans Brut + Net'!$B$6:$AN$29,39,FALSE))</f>
        <v/>
      </c>
      <c r="H114" s="120"/>
      <c r="I114" s="120"/>
      <c r="J114" s="120"/>
      <c r="K114" s="112"/>
      <c r="L114" s="101"/>
    </row>
    <row r="115" spans="1:12" s="122" customFormat="1" ht="18" customHeight="1" thickBot="1">
      <c r="A115" s="113"/>
      <c r="B115" s="135" t="s">
        <v>44</v>
      </c>
      <c r="C115" s="125"/>
      <c r="D115" s="144" t="s">
        <v>27</v>
      </c>
      <c r="E115" s="117">
        <f>IF(ISNA(VLOOKUP(B115,'Messieurs Brut+Net'!$B$6:$AN$135,39,FALSE)),"",VLOOKUP(B115,'Messieurs Brut+Net'!$B$6:$AN$135,39,FALSE))</f>
        <v>112</v>
      </c>
      <c r="F115" s="118" t="str">
        <f>IF(ISNA(VLOOKUP(B115,'Dames Brut+ Net'!$B$7:$AN$74,39,FALSE)),"",VLOOKUP(B115,'Dames Brut+ Net'!$B$7:$AN$74,39,FALSE))</f>
        <v/>
      </c>
      <c r="G115" s="119" t="str">
        <f>IF(ISNA(VLOOKUP(B115,'Super Vétérans Brut + Net'!$B$6:$AN$29,39,FALSE)),"",VLOOKUP(B115,'Super Vétérans Brut + Net'!$B$6:$AN$29,39,FALSE))</f>
        <v/>
      </c>
      <c r="H115" s="120"/>
      <c r="I115" s="120"/>
      <c r="J115" s="120"/>
      <c r="K115" s="112"/>
      <c r="L115" s="101"/>
    </row>
    <row r="116" spans="1:12" s="122" customFormat="1" ht="18" customHeight="1" thickBot="1">
      <c r="A116" s="113"/>
      <c r="B116" s="135" t="s">
        <v>43</v>
      </c>
      <c r="C116" s="125"/>
      <c r="D116" s="144" t="s">
        <v>27</v>
      </c>
      <c r="E116" s="117">
        <f>IF(ISNA(VLOOKUP(B116,'Messieurs Brut+Net'!$B$6:$AN$135,39,FALSE)),"",VLOOKUP(B116,'Messieurs Brut+Net'!$B$6:$AN$135,39,FALSE))</f>
        <v>280</v>
      </c>
      <c r="F116" s="118" t="str">
        <f>IF(ISNA(VLOOKUP(B116,'Dames Brut+ Net'!$B$7:$AN$74,39,FALSE)),"",VLOOKUP(B116,'Dames Brut+ Net'!$B$7:$AN$74,39,FALSE))</f>
        <v/>
      </c>
      <c r="G116" s="119" t="str">
        <f>IF(ISNA(VLOOKUP(B116,'Super Vétérans Brut + Net'!$B$6:$AN$29,39,FALSE)),"",VLOOKUP(B116,'Super Vétérans Brut + Net'!$B$6:$AN$29,39,FALSE))</f>
        <v/>
      </c>
      <c r="H116" s="120"/>
      <c r="I116" s="120"/>
      <c r="J116" s="120"/>
      <c r="K116" s="112"/>
      <c r="L116" s="101"/>
    </row>
    <row r="117" spans="1:12" s="122" customFormat="1" ht="18" customHeight="1" thickBot="1">
      <c r="A117" s="113"/>
      <c r="B117" s="136" t="s">
        <v>187</v>
      </c>
      <c r="C117" s="131"/>
      <c r="D117" s="144" t="s">
        <v>27</v>
      </c>
      <c r="E117" s="117">
        <f>IF(ISNA(VLOOKUP(B117,'Messieurs Brut+Net'!$B$6:$AN$135,39,FALSE)),"",VLOOKUP(B117,'Messieurs Brut+Net'!$B$6:$AN$135,39,FALSE))</f>
        <v>281</v>
      </c>
      <c r="F117" s="118" t="str">
        <f>IF(ISNA(VLOOKUP(B117,'Dames Brut+ Net'!$B$7:$AN$74,39,FALSE)),"",VLOOKUP(B117,'Dames Brut+ Net'!$B$7:$AN$74,39,FALSE))</f>
        <v/>
      </c>
      <c r="G117" s="119" t="str">
        <f>IF(ISNA(VLOOKUP(B117,'Super Vétérans Brut + Net'!$B$6:$AN$29,39,FALSE)),"",VLOOKUP(B117,'Super Vétérans Brut + Net'!$B$6:$AN$29,39,FALSE))</f>
        <v/>
      </c>
      <c r="H117" s="120"/>
      <c r="I117" s="120"/>
      <c r="J117" s="120"/>
      <c r="K117" s="112"/>
      <c r="L117" s="101"/>
    </row>
    <row r="118" spans="1:12" s="122" customFormat="1" ht="18" customHeight="1" thickBot="1">
      <c r="A118" s="113"/>
      <c r="B118" s="136" t="s">
        <v>120</v>
      </c>
      <c r="C118" s="131"/>
      <c r="D118" s="144" t="s">
        <v>27</v>
      </c>
      <c r="E118" s="117">
        <f>IF(ISNA(VLOOKUP(B118,'Messieurs Brut+Net'!$B$6:$AN$135,39,FALSE)),"",VLOOKUP(B118,'Messieurs Brut+Net'!$B$6:$AN$135,39,FALSE))</f>
        <v>339</v>
      </c>
      <c r="F118" s="118" t="str">
        <f>IF(ISNA(VLOOKUP(B118,'Dames Brut+ Net'!$B$7:$AN$74,39,FALSE)),"",VLOOKUP(B118,'Dames Brut+ Net'!$B$7:$AN$74,39,FALSE))</f>
        <v/>
      </c>
      <c r="G118" s="119" t="str">
        <f>IF(ISNA(VLOOKUP(B118,'Super Vétérans Brut + Net'!$B$6:$AN$29,39,FALSE)),"",VLOOKUP(B118,'Super Vétérans Brut + Net'!$B$6:$AN$29,39,FALSE))</f>
        <v/>
      </c>
      <c r="H118" s="120"/>
      <c r="I118" s="120"/>
      <c r="J118" s="120"/>
      <c r="K118" s="112"/>
      <c r="L118" s="101"/>
    </row>
    <row r="119" spans="1:12" s="122" customFormat="1" ht="18" customHeight="1" thickBot="1">
      <c r="A119" s="113"/>
      <c r="B119" s="136" t="s">
        <v>126</v>
      </c>
      <c r="C119" s="131"/>
      <c r="D119" s="144" t="s">
        <v>27</v>
      </c>
      <c r="E119" s="117">
        <f>IF(ISNA(VLOOKUP(B119,'Messieurs Brut+Net'!$B$6:$AN$135,39,FALSE)),"",VLOOKUP(B119,'Messieurs Brut+Net'!$B$6:$AN$135,39,FALSE))</f>
        <v>245</v>
      </c>
      <c r="F119" s="118" t="str">
        <f>IF(ISNA(VLOOKUP(B119,'Dames Brut+ Net'!$B$7:$AN$74,39,FALSE)),"",VLOOKUP(B119,'Dames Brut+ Net'!$B$7:$AN$74,39,FALSE))</f>
        <v/>
      </c>
      <c r="G119" s="119" t="str">
        <f>IF(ISNA(VLOOKUP(B119,'Super Vétérans Brut + Net'!$B$6:$AN$29,39,FALSE)),"",VLOOKUP(B119,'Super Vétérans Brut + Net'!$B$6:$AN$29,39,FALSE))</f>
        <v/>
      </c>
      <c r="H119" s="120"/>
      <c r="I119" s="120"/>
      <c r="J119" s="120"/>
      <c r="K119" s="112"/>
      <c r="L119" s="101"/>
    </row>
    <row r="120" spans="1:12" s="122" customFormat="1" ht="18" customHeight="1" thickBot="1">
      <c r="A120" s="113"/>
      <c r="B120" s="136" t="s">
        <v>246</v>
      </c>
      <c r="C120" s="131"/>
      <c r="D120" s="144" t="s">
        <v>27</v>
      </c>
      <c r="E120" s="117">
        <f>IF(ISNA(VLOOKUP(B120,'Messieurs Brut+Net'!$B$6:$AN$135,39,FALSE)),"",VLOOKUP(B120,'Messieurs Brut+Net'!$B$6:$AN$135,39,FALSE))</f>
        <v>210</v>
      </c>
      <c r="F120" s="118" t="str">
        <f>IF(ISNA(VLOOKUP(B120,'Dames Brut+ Net'!$B$7:$AN$74,39,FALSE)),"",VLOOKUP(B120,'Dames Brut+ Net'!$B$7:$AN$74,39,FALSE))</f>
        <v/>
      </c>
      <c r="G120" s="119" t="str">
        <f>IF(ISNA(VLOOKUP(B120,'Super Vétérans Brut + Net'!$B$6:$AN$29,39,FALSE)),"",VLOOKUP(B120,'Super Vétérans Brut + Net'!$B$6:$AN$29,39,FALSE))</f>
        <v/>
      </c>
      <c r="H120" s="120"/>
      <c r="I120" s="120"/>
      <c r="J120" s="120"/>
      <c r="K120" s="112"/>
      <c r="L120" s="101"/>
    </row>
    <row r="121" spans="1:12" s="122" customFormat="1" ht="18" customHeight="1" thickBot="1">
      <c r="A121" s="113"/>
      <c r="B121" s="136" t="s">
        <v>83</v>
      </c>
      <c r="C121" s="131"/>
      <c r="D121" s="144" t="s">
        <v>27</v>
      </c>
      <c r="E121" s="117" t="str">
        <f>IF(ISNA(VLOOKUP(B121,'Messieurs Brut+Net'!$B$6:$AN$135,39,FALSE)),"",VLOOKUP(B121,'Messieurs Brut+Net'!$B$6:$AN$135,39,FALSE))</f>
        <v/>
      </c>
      <c r="F121" s="118" t="str">
        <f>IF(ISNA(VLOOKUP(B121,'Dames Brut+ Net'!$B$7:$AN$74,39,FALSE)),"",VLOOKUP(B121,'Dames Brut+ Net'!$B$7:$AN$74,39,FALSE))</f>
        <v/>
      </c>
      <c r="G121" s="119" t="str">
        <f>IF(ISNA(VLOOKUP(B121,'Super Vétérans Brut + Net'!$B$6:$AN$29,39,FALSE)),"",VLOOKUP(B121,'Super Vétérans Brut + Net'!$B$6:$AN$29,39,FALSE))</f>
        <v/>
      </c>
      <c r="H121" s="120"/>
      <c r="I121" s="120"/>
      <c r="J121" s="120"/>
      <c r="K121" s="112"/>
      <c r="L121" s="101"/>
    </row>
    <row r="122" spans="1:12" s="122" customFormat="1" ht="18" customHeight="1" thickBot="1">
      <c r="A122" s="113"/>
      <c r="B122" s="136" t="s">
        <v>282</v>
      </c>
      <c r="C122" s="131"/>
      <c r="D122" s="144" t="s">
        <v>27</v>
      </c>
      <c r="E122" s="117">
        <f>IF(ISNA(VLOOKUP(B122,'Messieurs Brut+Net'!$B$6:$AN$135,39,FALSE)),"",VLOOKUP(B122,'Messieurs Brut+Net'!$B$6:$AN$135,39,FALSE))</f>
        <v>56</v>
      </c>
      <c r="F122" s="118" t="str">
        <f>IF(ISNA(VLOOKUP(B122,'Dames Brut+ Net'!$B$7:$AN$74,39,FALSE)),"",VLOOKUP(B122,'Dames Brut+ Net'!$B$7:$AN$74,39,FALSE))</f>
        <v/>
      </c>
      <c r="G122" s="119" t="str">
        <f>IF(ISNA(VLOOKUP(B122,'Super Vétérans Brut + Net'!$B$6:$AN$29,39,FALSE)),"",VLOOKUP(B122,'Super Vétérans Brut + Net'!$B$6:$AN$29,39,FALSE))</f>
        <v/>
      </c>
      <c r="H122" s="120"/>
      <c r="I122" s="120"/>
      <c r="J122" s="120"/>
      <c r="K122" s="112"/>
      <c r="L122" s="101"/>
    </row>
    <row r="123" spans="1:12" s="122" customFormat="1" ht="18" customHeight="1" thickBot="1">
      <c r="A123" s="113"/>
      <c r="B123" s="126" t="s">
        <v>169</v>
      </c>
      <c r="C123" s="125"/>
      <c r="D123" s="144" t="s">
        <v>27</v>
      </c>
      <c r="E123" s="117" t="str">
        <f>IF(ISNA(VLOOKUP(B123,'Messieurs Brut+Net'!$B$6:$AN$135,39,FALSE)),"",VLOOKUP(B123,'Messieurs Brut+Net'!$B$6:$AN$135,39,FALSE))</f>
        <v/>
      </c>
      <c r="F123" s="118">
        <f>IF(ISNA(VLOOKUP(B123,'Dames Brut+ Net'!$B$7:$AN$74,39,FALSE)),"",VLOOKUP(B123,'Dames Brut+ Net'!$B$7:$AN$74,39,FALSE))</f>
        <v>195</v>
      </c>
      <c r="G123" s="119" t="str">
        <f>IF(ISNA(VLOOKUP(B123,'Super Vétérans Brut + Net'!$B$6:$AN$29,39,FALSE)),"",VLOOKUP(B123,'Super Vétérans Brut + Net'!$B$6:$AN$29,39,FALSE))</f>
        <v/>
      </c>
      <c r="H123" s="120"/>
      <c r="I123" s="120"/>
      <c r="J123" s="120"/>
      <c r="K123" s="112"/>
      <c r="L123" s="101"/>
    </row>
    <row r="124" spans="1:12" s="122" customFormat="1" ht="18" customHeight="1" thickBot="1">
      <c r="A124" s="113"/>
      <c r="B124" s="134" t="s">
        <v>33</v>
      </c>
      <c r="C124" s="131"/>
      <c r="D124" s="144" t="s">
        <v>27</v>
      </c>
      <c r="E124" s="117" t="str">
        <f>IF(ISNA(VLOOKUP(B124,'Messieurs Brut+Net'!$B$6:$AN$135,39,FALSE)),"",VLOOKUP(B124,'Messieurs Brut+Net'!$B$6:$AN$135,39,FALSE))</f>
        <v/>
      </c>
      <c r="F124" s="118">
        <f>IF(ISNA(VLOOKUP(B124,'Dames Brut+ Net'!$B$7:$AN$74,39,FALSE)),"",VLOOKUP(B124,'Dames Brut+ Net'!$B$7:$AN$74,39,FALSE))</f>
        <v>233</v>
      </c>
      <c r="G124" s="119" t="str">
        <f>IF(ISNA(VLOOKUP(B124,'Super Vétérans Brut + Net'!$B$6:$AN$29,39,FALSE)),"",VLOOKUP(B124,'Super Vétérans Brut + Net'!$B$6:$AN$29,39,FALSE))</f>
        <v/>
      </c>
      <c r="H124" s="120"/>
      <c r="I124" s="120"/>
      <c r="J124" s="120"/>
      <c r="K124" s="112"/>
      <c r="L124" s="101"/>
    </row>
    <row r="125" spans="1:12" s="122" customFormat="1" ht="18" customHeight="1" thickBot="1">
      <c r="A125" s="113"/>
      <c r="B125" s="134" t="s">
        <v>34</v>
      </c>
      <c r="C125" s="131"/>
      <c r="D125" s="144" t="s">
        <v>27</v>
      </c>
      <c r="E125" s="117" t="str">
        <f>IF(ISNA(VLOOKUP(B125,'Messieurs Brut+Net'!$B$6:$AN$135,39,FALSE)),"",VLOOKUP(B125,'Messieurs Brut+Net'!$B$6:$AN$135,39,FALSE))</f>
        <v/>
      </c>
      <c r="F125" s="118">
        <f>IF(ISNA(VLOOKUP(B125,'Dames Brut+ Net'!$B$7:$AN$74,39,FALSE)),"",VLOOKUP(B125,'Dames Brut+ Net'!$B$7:$AN$74,39,FALSE))</f>
        <v>97</v>
      </c>
      <c r="G125" s="119" t="str">
        <f>IF(ISNA(VLOOKUP(B125,'Super Vétérans Brut + Net'!$B$6:$AN$29,39,FALSE)),"",VLOOKUP(B125,'Super Vétérans Brut + Net'!$B$6:$AN$29,39,FALSE))</f>
        <v/>
      </c>
      <c r="H125" s="120"/>
      <c r="I125" s="120"/>
      <c r="J125" s="120"/>
      <c r="K125" s="112"/>
      <c r="L125" s="101"/>
    </row>
    <row r="126" spans="1:12" s="122" customFormat="1" ht="18" customHeight="1" thickBot="1">
      <c r="A126" s="113"/>
      <c r="B126" s="134" t="s">
        <v>290</v>
      </c>
      <c r="C126" s="131"/>
      <c r="D126" s="144" t="s">
        <v>27</v>
      </c>
      <c r="E126" s="117" t="str">
        <f>IF(ISNA(VLOOKUP(B126,'Messieurs Brut+Net'!$B$6:$AN$135,39,FALSE)),"",VLOOKUP(B126,'Messieurs Brut+Net'!$B$6:$AN$135,39,FALSE))</f>
        <v/>
      </c>
      <c r="F126" s="118">
        <f>IF(ISNA(VLOOKUP(B126,'Dames Brut+ Net'!$B$7:$AN$74,39,FALSE)),"",VLOOKUP(B126,'Dames Brut+ Net'!$B$7:$AN$74,39,FALSE))</f>
        <v>106</v>
      </c>
      <c r="G126" s="119" t="str">
        <f>IF(ISNA(VLOOKUP(B126,'Super Vétérans Brut + Net'!$B$6:$AN$29,39,FALSE)),"",VLOOKUP(B126,'Super Vétérans Brut + Net'!$B$6:$AN$29,39,FALSE))</f>
        <v/>
      </c>
      <c r="H126" s="120"/>
      <c r="I126" s="120"/>
      <c r="J126" s="120"/>
      <c r="K126" s="112"/>
      <c r="L126" s="101"/>
    </row>
    <row r="127" spans="1:12" s="122" customFormat="1" ht="18" customHeight="1" thickBot="1">
      <c r="A127" s="113"/>
      <c r="B127" s="124" t="s">
        <v>172</v>
      </c>
      <c r="C127" s="131"/>
      <c r="D127" s="144" t="s">
        <v>27</v>
      </c>
      <c r="E127" s="117" t="str">
        <f>IF(ISNA(VLOOKUP(B127,'Messieurs Brut+Net'!$B$6:$AN$135,39,FALSE)),"",VLOOKUP(B127,'Messieurs Brut+Net'!$B$6:$AN$135,39,FALSE))</f>
        <v/>
      </c>
      <c r="F127" s="118" t="str">
        <f>IF(ISNA(VLOOKUP(B127,'Dames Brut+ Net'!$B$7:$AN$74,39,FALSE)),"",VLOOKUP(B127,'Dames Brut+ Net'!$B$7:$AN$74,39,FALSE))</f>
        <v/>
      </c>
      <c r="G127" s="119">
        <f>IF(ISNA(VLOOKUP(B127,'Super Vétérans Brut + Net'!$B$6:$AN$29,39,FALSE)),"",VLOOKUP(B127,'Super Vétérans Brut + Net'!$B$6:$AN$29,39,FALSE))</f>
        <v>16</v>
      </c>
      <c r="H127" s="120"/>
      <c r="I127" s="120"/>
      <c r="J127" s="120"/>
      <c r="K127" s="112"/>
      <c r="L127" s="101"/>
    </row>
    <row r="128" spans="1:12" s="122" customFormat="1" ht="18" customHeight="1" thickBot="1">
      <c r="A128" s="113"/>
      <c r="B128" s="126" t="s">
        <v>170</v>
      </c>
      <c r="C128" s="131"/>
      <c r="D128" s="144" t="s">
        <v>27</v>
      </c>
      <c r="E128" s="117" t="str">
        <f>IF(ISNA(VLOOKUP(B128,'Messieurs Brut+Net'!$B$6:$AN$135,39,FALSE)),"",VLOOKUP(B128,'Messieurs Brut+Net'!$B$6:$AN$135,39,FALSE))</f>
        <v/>
      </c>
      <c r="F128" s="118">
        <f>IF(ISNA(VLOOKUP(B128,'Dames Brut+ Net'!$B$7:$AN$74,39,FALSE)),"",VLOOKUP(B128,'Dames Brut+ Net'!$B$7:$AN$74,39,FALSE))</f>
        <v>28</v>
      </c>
      <c r="G128" s="119" t="str">
        <f>IF(ISNA(VLOOKUP(B128,'Super Vétérans Brut + Net'!$B$6:$AN$29,39,FALSE)),"",VLOOKUP(B128,'Super Vétérans Brut + Net'!$B$6:$AN$29,39,FALSE))</f>
        <v/>
      </c>
      <c r="H128" s="120"/>
      <c r="I128" s="120"/>
      <c r="J128" s="120"/>
      <c r="K128" s="112"/>
      <c r="L128" s="101"/>
    </row>
    <row r="129" spans="1:12" s="122" customFormat="1" ht="18" customHeight="1" thickBot="1">
      <c r="A129" s="113"/>
      <c r="B129" s="136" t="s">
        <v>188</v>
      </c>
      <c r="C129" s="131"/>
      <c r="D129" s="144" t="s">
        <v>27</v>
      </c>
      <c r="E129" s="117">
        <f>IF(ISNA(VLOOKUP(B129,'Messieurs Brut+Net'!$B$6:$AN$135,39,FALSE)),"",VLOOKUP(B129,'Messieurs Brut+Net'!$B$6:$AN$135,39,FALSE))</f>
        <v>168</v>
      </c>
      <c r="F129" s="118" t="str">
        <f>IF(ISNA(VLOOKUP(B129,'Dames Brut+ Net'!$B$7:$AN$74,39,FALSE)),"",VLOOKUP(B129,'Dames Brut+ Net'!$B$7:$AN$74,39,FALSE))</f>
        <v/>
      </c>
      <c r="G129" s="119" t="str">
        <f>IF(ISNA(VLOOKUP(B129,'Super Vétérans Brut + Net'!$B$6:$AN$29,39,FALSE)),"",VLOOKUP(B129,'Super Vétérans Brut + Net'!$B$6:$AN$29,39,FALSE))</f>
        <v/>
      </c>
      <c r="H129" s="120"/>
      <c r="I129" s="120"/>
      <c r="J129" s="120"/>
      <c r="K129" s="112"/>
      <c r="L129" s="101"/>
    </row>
    <row r="130" spans="1:12" s="122" customFormat="1" ht="18" customHeight="1" thickBot="1">
      <c r="A130" s="113"/>
      <c r="B130" s="124" t="s">
        <v>173</v>
      </c>
      <c r="C130" s="131"/>
      <c r="D130" s="144" t="s">
        <v>27</v>
      </c>
      <c r="E130" s="117" t="str">
        <f>IF(ISNA(VLOOKUP(B130,'Messieurs Brut+Net'!$B$6:$AN$135,39,FALSE)),"",VLOOKUP(B130,'Messieurs Brut+Net'!$B$6:$AN$135,39,FALSE))</f>
        <v/>
      </c>
      <c r="F130" s="118" t="str">
        <f>IF(ISNA(VLOOKUP(B130,'Dames Brut+ Net'!$B$7:$AN$74,39,FALSE)),"",VLOOKUP(B130,'Dames Brut+ Net'!$B$7:$AN$74,39,FALSE))</f>
        <v/>
      </c>
      <c r="G130" s="119">
        <f>IF(ISNA(VLOOKUP(B130,'Super Vétérans Brut + Net'!$B$6:$AN$29,39,FALSE)),"",VLOOKUP(B130,'Super Vétérans Brut + Net'!$B$6:$AN$29,39,FALSE))</f>
        <v>364</v>
      </c>
      <c r="H130" s="120"/>
      <c r="I130" s="120"/>
      <c r="J130" s="120"/>
      <c r="K130" s="112"/>
      <c r="L130" s="101"/>
    </row>
    <row r="131" spans="1:12" s="122" customFormat="1" ht="18" customHeight="1" thickBot="1">
      <c r="A131" s="113"/>
      <c r="B131" s="124" t="s">
        <v>58</v>
      </c>
      <c r="C131" s="125"/>
      <c r="D131" s="144" t="s">
        <v>27</v>
      </c>
      <c r="E131" s="117" t="str">
        <f>IF(ISNA(VLOOKUP(B131,'Messieurs Brut+Net'!$B$6:$AN$135,39,FALSE)),"",VLOOKUP(B131,'Messieurs Brut+Net'!$B$6:$AN$135,39,FALSE))</f>
        <v/>
      </c>
      <c r="F131" s="118" t="str">
        <f>IF(ISNA(VLOOKUP(B131,'Dames Brut+ Net'!$B$7:$AN$74,39,FALSE)),"",VLOOKUP(B131,'Dames Brut+ Net'!$B$7:$AN$74,39,FALSE))</f>
        <v/>
      </c>
      <c r="G131" s="119">
        <f>IF(ISNA(VLOOKUP(B131,'Super Vétérans Brut + Net'!$B$6:$AN$29,39,FALSE)),"",VLOOKUP(B131,'Super Vétérans Brut + Net'!$B$6:$AN$29,39,FALSE))</f>
        <v>269</v>
      </c>
      <c r="H131" s="120"/>
      <c r="I131" s="120"/>
      <c r="J131" s="120"/>
      <c r="K131" s="112"/>
      <c r="L131" s="101"/>
    </row>
    <row r="132" spans="1:12" s="122" customFormat="1" ht="18" customHeight="1" thickBot="1">
      <c r="A132" s="113"/>
      <c r="B132" s="145" t="s">
        <v>102</v>
      </c>
      <c r="C132" s="131"/>
      <c r="D132" s="144" t="s">
        <v>27</v>
      </c>
      <c r="E132" s="117" t="str">
        <f>IF(ISNA(VLOOKUP(B132,'Messieurs Brut+Net'!$B$6:$AN$135,39,FALSE)),"",VLOOKUP(B132,'Messieurs Brut+Net'!$B$6:$AN$135,39,FALSE))</f>
        <v/>
      </c>
      <c r="F132" s="118" t="str">
        <f>IF(ISNA(VLOOKUP(B132,'Dames Brut+ Net'!$B$7:$AN$74,39,FALSE)),"",VLOOKUP(B132,'Dames Brut+ Net'!$B$7:$AN$74,39,FALSE))</f>
        <v/>
      </c>
      <c r="G132" s="119">
        <f>IF(ISNA(VLOOKUP(B132,'Super Vétérans Brut + Net'!$B$6:$AN$29,39,FALSE)),"",VLOOKUP(B132,'Super Vétérans Brut + Net'!$B$6:$AN$29,39,FALSE))</f>
        <v>0</v>
      </c>
      <c r="H132" s="120"/>
      <c r="I132" s="120"/>
      <c r="J132" s="120"/>
      <c r="K132" s="112"/>
      <c r="L132" s="101"/>
    </row>
    <row r="133" spans="1:12" s="122" customFormat="1" ht="18" customHeight="1" thickBot="1">
      <c r="A133" s="113"/>
      <c r="B133" s="146" t="s">
        <v>96</v>
      </c>
      <c r="C133" s="125"/>
      <c r="D133" s="144" t="s">
        <v>27</v>
      </c>
      <c r="E133" s="117" t="str">
        <f>IF(ISNA(VLOOKUP(B133,'Messieurs Brut+Net'!$B$6:$AN$135,39,FALSE)),"",VLOOKUP(B133,'Messieurs Brut+Net'!$B$6:$AN$135,39,FALSE))</f>
        <v/>
      </c>
      <c r="F133" s="118">
        <f>IF(ISNA(VLOOKUP(B133,'Dames Brut+ Net'!$B$7:$AN$74,39,FALSE)),"",VLOOKUP(B133,'Dames Brut+ Net'!$B$7:$AN$74,39,FALSE))</f>
        <v>45</v>
      </c>
      <c r="G133" s="119" t="str">
        <f>IF(ISNA(VLOOKUP(B133,'Super Vétérans Brut + Net'!$B$6:$AN$29,39,FALSE)),"",VLOOKUP(B133,'Super Vétérans Brut + Net'!$B$6:$AN$29,39,FALSE))</f>
        <v/>
      </c>
      <c r="H133" s="120"/>
      <c r="I133" s="120"/>
      <c r="J133" s="120"/>
      <c r="K133" s="112"/>
      <c r="L133" s="101"/>
    </row>
    <row r="134" spans="1:12" s="122" customFormat="1" ht="18" customHeight="1" thickBot="1">
      <c r="A134" s="113"/>
      <c r="B134" s="124" t="s">
        <v>28</v>
      </c>
      <c r="C134" s="125"/>
      <c r="D134" s="144" t="s">
        <v>27</v>
      </c>
      <c r="E134" s="117" t="str">
        <f>IF(ISNA(VLOOKUP(B134,'Messieurs Brut+Net'!$B$6:$AN$135,39,FALSE)),"",VLOOKUP(B134,'Messieurs Brut+Net'!$B$6:$AN$135,39,FALSE))</f>
        <v/>
      </c>
      <c r="F134" s="118" t="str">
        <f>IF(ISNA(VLOOKUP(B134,'Dames Brut+ Net'!$B$7:$AN$74,39,FALSE)),"",VLOOKUP(B134,'Dames Brut+ Net'!$B$7:$AN$74,39,FALSE))</f>
        <v/>
      </c>
      <c r="G134" s="119">
        <f>IF(ISNA(VLOOKUP(B134,'Super Vétérans Brut + Net'!$B$6:$AN$29,39,FALSE)),"",VLOOKUP(B134,'Super Vétérans Brut + Net'!$B$6:$AN$29,39,FALSE))</f>
        <v>357</v>
      </c>
      <c r="H134" s="120"/>
      <c r="I134" s="120"/>
      <c r="J134" s="120"/>
      <c r="K134" s="112"/>
      <c r="L134" s="101"/>
    </row>
    <row r="135" spans="1:12" s="122" customFormat="1" ht="18" customHeight="1" thickBot="1">
      <c r="A135" s="113"/>
      <c r="B135" s="136" t="s">
        <v>122</v>
      </c>
      <c r="C135" s="131"/>
      <c r="D135" s="144" t="s">
        <v>27</v>
      </c>
      <c r="E135" s="117">
        <f>IF(ISNA(VLOOKUP(B135,'Messieurs Brut+Net'!$B$6:$AN$135,39,FALSE)),"",VLOOKUP(B135,'Messieurs Brut+Net'!$B$6:$AN$135,39,FALSE))</f>
        <v>224</v>
      </c>
      <c r="F135" s="118" t="str">
        <f>IF(ISNA(VLOOKUP(B135,'Dames Brut+ Net'!$B$7:$AN$74,39,FALSE)),"",VLOOKUP(B135,'Dames Brut+ Net'!$B$7:$AN$74,39,FALSE))</f>
        <v/>
      </c>
      <c r="G135" s="119" t="str">
        <f>IF(ISNA(VLOOKUP(B135,'Super Vétérans Brut + Net'!$B$6:$AN$29,39,FALSE)),"",VLOOKUP(B135,'Super Vétérans Brut + Net'!$B$6:$AN$29,39,FALSE))</f>
        <v/>
      </c>
      <c r="H135" s="120"/>
      <c r="I135" s="120"/>
      <c r="J135" s="120"/>
      <c r="K135" s="112"/>
      <c r="L135" s="101"/>
    </row>
    <row r="136" spans="1:12" s="122" customFormat="1" ht="18" customHeight="1" thickBot="1">
      <c r="A136" s="113"/>
      <c r="B136" s="126" t="s">
        <v>171</v>
      </c>
      <c r="C136" s="125"/>
      <c r="D136" s="144" t="s">
        <v>27</v>
      </c>
      <c r="E136" s="117" t="str">
        <f>IF(ISNA(VLOOKUP(B136,'Messieurs Brut+Net'!$B$6:$AN$135,39,FALSE)),"",VLOOKUP(B136,'Messieurs Brut+Net'!$B$6:$AN$135,39,FALSE))</f>
        <v/>
      </c>
      <c r="F136" s="118">
        <f>IF(ISNA(VLOOKUP(B136,'Dames Brut+ Net'!$B$7:$AN$74,39,FALSE)),"",VLOOKUP(B136,'Dames Brut+ Net'!$B$7:$AN$74,39,FALSE))</f>
        <v>264</v>
      </c>
      <c r="G136" s="119" t="str">
        <f>IF(ISNA(VLOOKUP(B136,'Super Vétérans Brut + Net'!$B$6:$AN$29,39,FALSE)),"",VLOOKUP(B136,'Super Vétérans Brut + Net'!$B$6:$AN$29,39,FALSE))</f>
        <v/>
      </c>
      <c r="H136" s="120"/>
      <c r="I136" s="120"/>
      <c r="J136" s="120"/>
      <c r="K136" s="112"/>
      <c r="L136" s="101"/>
    </row>
    <row r="137" spans="1:12" s="122" customFormat="1" ht="18" customHeight="1" thickBot="1">
      <c r="A137" s="113"/>
      <c r="B137" s="136" t="s">
        <v>189</v>
      </c>
      <c r="C137" s="131"/>
      <c r="D137" s="144" t="s">
        <v>27</v>
      </c>
      <c r="E137" s="117">
        <f>IF(ISNA(VLOOKUP(B137,'Messieurs Brut+Net'!$B$6:$AN$135,39,FALSE)),"",VLOOKUP(B137,'Messieurs Brut+Net'!$B$6:$AN$135,39,FALSE))</f>
        <v>83</v>
      </c>
      <c r="F137" s="118" t="str">
        <f>IF(ISNA(VLOOKUP(B137,'Dames Brut+ Net'!$B$7:$AN$74,39,FALSE)),"",VLOOKUP(B137,'Dames Brut+ Net'!$B$7:$AN$74,39,FALSE))</f>
        <v/>
      </c>
      <c r="G137" s="119" t="str">
        <f>IF(ISNA(VLOOKUP(B137,'Super Vétérans Brut + Net'!$B$6:$AN$29,39,FALSE)),"",VLOOKUP(B137,'Super Vétérans Brut + Net'!$B$6:$AN$29,39,FALSE))</f>
        <v/>
      </c>
      <c r="H137" s="120"/>
      <c r="I137" s="120"/>
      <c r="J137" s="120"/>
      <c r="K137" s="112"/>
      <c r="L137" s="101"/>
    </row>
    <row r="138" spans="1:12" s="122" customFormat="1" ht="18" customHeight="1" thickBot="1">
      <c r="A138" s="113"/>
      <c r="B138" s="135" t="s">
        <v>7</v>
      </c>
      <c r="C138" s="125"/>
      <c r="D138" s="144" t="s">
        <v>27</v>
      </c>
      <c r="E138" s="117">
        <f>IF(ISNA(VLOOKUP(B138,'Messieurs Brut+Net'!$B$6:$AN$135,39,FALSE)),"",VLOOKUP(B138,'Messieurs Brut+Net'!$B$6:$AN$135,39,FALSE))</f>
        <v>344</v>
      </c>
      <c r="F138" s="118" t="str">
        <f>IF(ISNA(VLOOKUP(B138,'Dames Brut+ Net'!$B$7:$AN$74,39,FALSE)),"",VLOOKUP(B138,'Dames Brut+ Net'!$B$7:$AN$74,39,FALSE))</f>
        <v/>
      </c>
      <c r="G138" s="119" t="str">
        <f>IF(ISNA(VLOOKUP(B138,'Super Vétérans Brut + Net'!$B$6:$AN$29,39,FALSE)),"",VLOOKUP(B138,'Super Vétérans Brut + Net'!$B$6:$AN$29,39,FALSE))</f>
        <v/>
      </c>
      <c r="H138" s="127">
        <f>SUM(LARGE(E115:E150,1)+(LARGE(E115:E150,2)+(LARGE(E115:E150,3))))</f>
        <v>1003</v>
      </c>
      <c r="I138" s="128">
        <f>SUM(LARGE(F115:F150,1))</f>
        <v>286</v>
      </c>
      <c r="J138" s="129">
        <f>SUM(LARGE(G115:G150,1))</f>
        <v>364</v>
      </c>
      <c r="K138" s="130">
        <f>H138+I138+J138</f>
        <v>1653</v>
      </c>
      <c r="L138" s="101">
        <f>RANK(K138,$K$22:$K$230,0)</f>
        <v>3</v>
      </c>
    </row>
    <row r="139" spans="1:12" s="122" customFormat="1" ht="18" customHeight="1" thickBot="1">
      <c r="A139" s="113"/>
      <c r="B139" s="136" t="s">
        <v>121</v>
      </c>
      <c r="C139" s="131"/>
      <c r="D139" s="144" t="s">
        <v>27</v>
      </c>
      <c r="E139" s="117">
        <f>IF(ISNA(VLOOKUP(B139,'Messieurs Brut+Net'!$B$6:$AN$135,39,FALSE)),"",VLOOKUP(B139,'Messieurs Brut+Net'!$B$6:$AN$135,39,FALSE))</f>
        <v>40</v>
      </c>
      <c r="F139" s="118" t="str">
        <f>IF(ISNA(VLOOKUP(B139,'Dames Brut+ Net'!$B$7:$AN$74,39,FALSE)),"",VLOOKUP(B139,'Dames Brut+ Net'!$B$7:$AN$74,39,FALSE))</f>
        <v/>
      </c>
      <c r="G139" s="119" t="str">
        <f>IF(ISNA(VLOOKUP(B139,'Super Vétérans Brut + Net'!$B$6:$AN$29,39,FALSE)),"",VLOOKUP(B139,'Super Vétérans Brut + Net'!$B$6:$AN$29,39,FALSE))</f>
        <v/>
      </c>
      <c r="H139" s="120"/>
      <c r="I139" s="120"/>
      <c r="J139" s="120"/>
      <c r="K139" s="133"/>
      <c r="L139" s="101"/>
    </row>
    <row r="140" spans="1:12" s="122" customFormat="1" ht="18" customHeight="1" thickBot="1">
      <c r="A140" s="113"/>
      <c r="B140" s="126" t="s">
        <v>54</v>
      </c>
      <c r="C140" s="125"/>
      <c r="D140" s="144" t="s">
        <v>27</v>
      </c>
      <c r="E140" s="117" t="str">
        <f>IF(ISNA(VLOOKUP(B140,'Messieurs Brut+Net'!$B$6:$AN$135,39,FALSE)),"",VLOOKUP(B140,'Messieurs Brut+Net'!$B$6:$AN$135,39,FALSE))</f>
        <v/>
      </c>
      <c r="F140" s="118">
        <f>IF(ISNA(VLOOKUP(B140,'Dames Brut+ Net'!$B$7:$AN$74,39,FALSE)),"",VLOOKUP(B140,'Dames Brut+ Net'!$B$7:$AN$74,39,FALSE))</f>
        <v>286</v>
      </c>
      <c r="G140" s="119" t="str">
        <f>IF(ISNA(VLOOKUP(B140,'Super Vétérans Brut + Net'!$B$6:$AN$29,39,FALSE)),"",VLOOKUP(B140,'Super Vétérans Brut + Net'!$B$6:$AN$29,39,FALSE))</f>
        <v/>
      </c>
      <c r="H140" s="120"/>
      <c r="I140" s="120"/>
      <c r="J140" s="120"/>
      <c r="K140" s="112"/>
      <c r="L140" s="101"/>
    </row>
    <row r="141" spans="1:12" s="122" customFormat="1" ht="18" customHeight="1" thickBot="1">
      <c r="A141" s="113"/>
      <c r="B141" s="135" t="s">
        <v>82</v>
      </c>
      <c r="C141" s="125"/>
      <c r="D141" s="144" t="s">
        <v>27</v>
      </c>
      <c r="E141" s="117">
        <f>IF(ISNA(VLOOKUP(B141,'Messieurs Brut+Net'!$B$6:$AN$135,39,FALSE)),"",VLOOKUP(B141,'Messieurs Brut+Net'!$B$6:$AN$135,39,FALSE))</f>
        <v>78</v>
      </c>
      <c r="F141" s="118" t="str">
        <f>IF(ISNA(VLOOKUP(B141,'Dames Brut+ Net'!$B$7:$AN$74,39,FALSE)),"",VLOOKUP(B141,'Dames Brut+ Net'!$B$7:$AN$74,39,FALSE))</f>
        <v/>
      </c>
      <c r="G141" s="119" t="str">
        <f>IF(ISNA(VLOOKUP(B141,'Super Vétérans Brut + Net'!$B$6:$AN$29,39,FALSE)),"",VLOOKUP(B141,'Super Vétérans Brut + Net'!$B$6:$AN$29,39,FALSE))</f>
        <v/>
      </c>
      <c r="H141" s="120"/>
      <c r="I141" s="120"/>
      <c r="J141" s="120"/>
      <c r="K141" s="112"/>
      <c r="L141" s="101"/>
    </row>
    <row r="142" spans="1:12" s="122" customFormat="1" ht="18" customHeight="1" thickBot="1">
      <c r="A142" s="113"/>
      <c r="B142" s="135" t="s">
        <v>26</v>
      </c>
      <c r="C142" s="125"/>
      <c r="D142" s="144" t="s">
        <v>27</v>
      </c>
      <c r="E142" s="117">
        <f>IF(ISNA(VLOOKUP(B142,'Messieurs Brut+Net'!$B$6:$AN$135,39,FALSE)),"",VLOOKUP(B142,'Messieurs Brut+Net'!$B$6:$AN$135,39,FALSE))</f>
        <v>320</v>
      </c>
      <c r="F142" s="118" t="str">
        <f>IF(ISNA(VLOOKUP(B142,'Dames Brut+ Net'!$B$7:$AN$74,39,FALSE)),"",VLOOKUP(B142,'Dames Brut+ Net'!$B$7:$AN$74,39,FALSE))</f>
        <v/>
      </c>
      <c r="G142" s="119" t="str">
        <f>IF(ISNA(VLOOKUP(B142,'Super Vétérans Brut + Net'!$B$6:$AN$29,39,FALSE)),"",VLOOKUP(B142,'Super Vétérans Brut + Net'!$B$6:$AN$29,39,FALSE))</f>
        <v/>
      </c>
      <c r="H142" s="120"/>
      <c r="I142" s="120"/>
      <c r="J142" s="120"/>
      <c r="K142" s="112"/>
      <c r="L142" s="101"/>
    </row>
    <row r="143" spans="1:12" s="122" customFormat="1" ht="18" customHeight="1" thickBot="1">
      <c r="A143" s="113"/>
      <c r="B143" s="135" t="s">
        <v>18</v>
      </c>
      <c r="C143" s="125"/>
      <c r="D143" s="144" t="s">
        <v>27</v>
      </c>
      <c r="E143" s="117">
        <f>IF(ISNA(VLOOKUP(B143,'Messieurs Brut+Net'!$B$6:$AN$135,39,FALSE)),"",VLOOKUP(B143,'Messieurs Brut+Net'!$B$6:$AN$135,39,FALSE))</f>
        <v>200</v>
      </c>
      <c r="F143" s="118" t="str">
        <f>IF(ISNA(VLOOKUP(B143,'Dames Brut+ Net'!$B$7:$AN$74,39,FALSE)),"",VLOOKUP(B143,'Dames Brut+ Net'!$B$7:$AN$74,39,FALSE))</f>
        <v/>
      </c>
      <c r="G143" s="119" t="str">
        <f>IF(ISNA(VLOOKUP(B143,'Super Vétérans Brut + Net'!$B$6:$AN$29,39,FALSE)),"",VLOOKUP(B143,'Super Vétérans Brut + Net'!$B$6:$AN$29,39,FALSE))</f>
        <v/>
      </c>
      <c r="H143" s="120"/>
      <c r="I143" s="120"/>
      <c r="J143" s="120"/>
      <c r="K143" s="112"/>
      <c r="L143" s="101"/>
    </row>
    <row r="144" spans="1:12" s="122" customFormat="1" ht="18" customHeight="1" thickBot="1">
      <c r="A144" s="113"/>
      <c r="B144" s="135" t="s">
        <v>186</v>
      </c>
      <c r="C144" s="125"/>
      <c r="D144" s="144" t="s">
        <v>27</v>
      </c>
      <c r="E144" s="117">
        <f>IF(ISNA(VLOOKUP(B144,'Messieurs Brut+Net'!$B$6:$AN$135,39,FALSE)),"",VLOOKUP(B144,'Messieurs Brut+Net'!$B$6:$AN$135,39,FALSE))</f>
        <v>275</v>
      </c>
      <c r="F144" s="118" t="str">
        <f>IF(ISNA(VLOOKUP(B144,'Dames Brut+ Net'!$B$7:$AN$74,39,FALSE)),"",VLOOKUP(B144,'Dames Brut+ Net'!$B$7:$AN$74,39,FALSE))</f>
        <v/>
      </c>
      <c r="G144" s="119" t="str">
        <f>IF(ISNA(VLOOKUP(B144,'Super Vétérans Brut + Net'!$B$6:$AN$29,39,FALSE)),"",VLOOKUP(B144,'Super Vétérans Brut + Net'!$B$6:$AN$29,39,FALSE))</f>
        <v/>
      </c>
      <c r="H144" s="120"/>
      <c r="I144" s="120"/>
      <c r="J144" s="120"/>
      <c r="K144" s="112"/>
      <c r="L144" s="101"/>
    </row>
    <row r="145" spans="1:12" s="122" customFormat="1" ht="18" customHeight="1" thickBot="1">
      <c r="A145" s="113"/>
      <c r="B145" s="135" t="s">
        <v>226</v>
      </c>
      <c r="C145" s="131"/>
      <c r="D145" s="144" t="s">
        <v>27</v>
      </c>
      <c r="E145" s="117">
        <f>IF(ISNA(VLOOKUP(B145,'Messieurs Brut+Net'!$B$6:$AN$135,39,FALSE)),"",VLOOKUP(B145,'Messieurs Brut+Net'!$B$6:$AN$135,39,FALSE))</f>
        <v>63</v>
      </c>
      <c r="F145" s="118" t="str">
        <f>IF(ISNA(VLOOKUP(B145,'Dames Brut+ Net'!$B$7:$AN$74,39,FALSE)),"",VLOOKUP(B145,'Dames Brut+ Net'!$B$7:$AN$74,39,FALSE))</f>
        <v/>
      </c>
      <c r="G145" s="119" t="str">
        <f>IF(ISNA(VLOOKUP(B145,'Super Vétérans Brut + Net'!$B$6:$AN$29,39,FALSE)),"",VLOOKUP(B145,'Super Vétérans Brut + Net'!$B$6:$AN$29,39,FALSE))</f>
        <v/>
      </c>
      <c r="H145" s="120"/>
      <c r="I145" s="120"/>
      <c r="J145" s="120"/>
      <c r="K145" s="112"/>
      <c r="L145" s="101"/>
    </row>
    <row r="146" spans="1:12" s="122" customFormat="1" ht="18" customHeight="1" thickBot="1">
      <c r="A146" s="113"/>
      <c r="B146" s="136" t="s">
        <v>204</v>
      </c>
      <c r="C146" s="131"/>
      <c r="D146" s="144" t="s">
        <v>27</v>
      </c>
      <c r="E146" s="117">
        <f>IF(ISNA(VLOOKUP(B146,'Messieurs Brut+Net'!$B$6:$AN$135,39,FALSE)),"",VLOOKUP(B146,'Messieurs Brut+Net'!$B$6:$AN$135,39,FALSE))</f>
        <v>47</v>
      </c>
      <c r="F146" s="118" t="str">
        <f>IF(ISNA(VLOOKUP(B146,'Dames Brut+ Net'!$B$7:$AN$74,39,FALSE)),"",VLOOKUP(B146,'Dames Brut+ Net'!$B$7:$AN$74,39,FALSE))</f>
        <v/>
      </c>
      <c r="G146" s="119" t="str">
        <f>IF(ISNA(VLOOKUP(B146,'Super Vétérans Brut + Net'!$B$6:$AN$29,39,FALSE)),"",VLOOKUP(B146,'Super Vétérans Brut + Net'!$B$6:$AN$29,39,FALSE))</f>
        <v/>
      </c>
      <c r="H146" s="120"/>
      <c r="I146" s="120"/>
      <c r="J146" s="120"/>
      <c r="K146" s="112"/>
      <c r="L146" s="101"/>
    </row>
    <row r="147" spans="1:12" s="122" customFormat="1" ht="18" customHeight="1" thickBot="1">
      <c r="A147" s="113"/>
      <c r="B147" s="136" t="s">
        <v>258</v>
      </c>
      <c r="C147" s="131"/>
      <c r="D147" s="144" t="s">
        <v>27</v>
      </c>
      <c r="E147" s="117">
        <f>IF(ISNA(VLOOKUP(B147,'Messieurs Brut+Net'!$B$6:$AN$135,39,FALSE)),"",VLOOKUP(B147,'Messieurs Brut+Net'!$B$6:$AN$135,39,FALSE))</f>
        <v>69</v>
      </c>
      <c r="F147" s="118" t="str">
        <f>IF(ISNA(VLOOKUP(B147,'Dames Brut+ Net'!$B$7:$AN$74,39,FALSE)),"",VLOOKUP(B147,'Dames Brut+ Net'!$B$7:$AN$74,39,FALSE))</f>
        <v/>
      </c>
      <c r="G147" s="119" t="str">
        <f>IF(ISNA(VLOOKUP(B147,'Super Vétérans Brut + Net'!$B$6:$AN$29,39,FALSE)),"",VLOOKUP(B147,'Super Vétérans Brut + Net'!$B$6:$AN$29,39,FALSE))</f>
        <v/>
      </c>
      <c r="H147" s="120"/>
      <c r="I147" s="120"/>
      <c r="J147" s="120"/>
      <c r="K147" s="112"/>
      <c r="L147" s="101"/>
    </row>
    <row r="148" spans="1:12" s="122" customFormat="1" ht="18" customHeight="1" thickBot="1">
      <c r="A148" s="113"/>
      <c r="B148" s="135" t="s">
        <v>227</v>
      </c>
      <c r="C148" s="131"/>
      <c r="D148" s="144" t="s">
        <v>27</v>
      </c>
      <c r="E148" s="117">
        <f>IF(ISNA(VLOOKUP(B148,'Messieurs Brut+Net'!$B$6:$AN$135,39,FALSE)),"",VLOOKUP(B148,'Messieurs Brut+Net'!$B$6:$AN$135,39,FALSE))</f>
        <v>269</v>
      </c>
      <c r="F148" s="118" t="str">
        <f>IF(ISNA(VLOOKUP(B148,'Dames Brut+ Net'!$B$7:$AN$74,39,FALSE)),"",VLOOKUP(B148,'Dames Brut+ Net'!$B$7:$AN$74,39,FALSE))</f>
        <v/>
      </c>
      <c r="G148" s="119" t="str">
        <f>IF(ISNA(VLOOKUP(B148,'Super Vétérans Brut + Net'!$B$6:$AN$29,39,FALSE)),"",VLOOKUP(B148,'Super Vétérans Brut + Net'!$B$6:$AN$29,39,FALSE))</f>
        <v/>
      </c>
      <c r="H148" s="120"/>
      <c r="I148" s="120"/>
      <c r="J148" s="120"/>
      <c r="K148" s="112"/>
      <c r="L148" s="101"/>
    </row>
    <row r="149" spans="1:12" s="122" customFormat="1" ht="18" customHeight="1" thickBot="1">
      <c r="A149" s="113"/>
      <c r="B149" s="136" t="s">
        <v>268</v>
      </c>
      <c r="C149" s="131"/>
      <c r="D149" s="144" t="s">
        <v>27</v>
      </c>
      <c r="E149" s="117">
        <f>IF(ISNA(VLOOKUP(B149,'Messieurs Brut+Net'!$B$6:$AN$135,39,FALSE)),"",VLOOKUP(B149,'Messieurs Brut+Net'!$B$6:$AN$135,39,FALSE))</f>
        <v>244</v>
      </c>
      <c r="F149" s="118" t="str">
        <f>IF(ISNA(VLOOKUP(B149,'Dames Brut+ Net'!$B$7:$AN$74,39,FALSE)),"",VLOOKUP(B149,'Dames Brut+ Net'!$B$7:$AN$74,39,FALSE))</f>
        <v/>
      </c>
      <c r="G149" s="119" t="str">
        <f>IF(ISNA(VLOOKUP(B149,'Super Vétérans Brut + Net'!$B$6:$AN$29,39,FALSE)),"",VLOOKUP(B149,'Super Vétérans Brut + Net'!$B$6:$AN$29,39,FALSE))</f>
        <v/>
      </c>
      <c r="H149" s="120"/>
      <c r="I149" s="120"/>
      <c r="J149" s="120"/>
      <c r="K149" s="112"/>
      <c r="L149" s="101"/>
    </row>
    <row r="150" spans="1:12" s="122" customFormat="1" ht="18" customHeight="1" thickBot="1">
      <c r="A150" s="113"/>
      <c r="B150" s="136" t="s">
        <v>291</v>
      </c>
      <c r="C150" s="131"/>
      <c r="D150" s="144" t="s">
        <v>27</v>
      </c>
      <c r="E150" s="117">
        <f>IF(ISNA(VLOOKUP(B150,'Messieurs Brut+Net'!$B$6:$AN$135,39,FALSE)),"",VLOOKUP(B150,'Messieurs Brut+Net'!$B$6:$AN$135,39,FALSE))</f>
        <v>82</v>
      </c>
      <c r="F150" s="118" t="str">
        <f>IF(ISNA(VLOOKUP(B150,'Dames Brut+ Net'!$B$7:$AN$74,39,FALSE)),"",VLOOKUP(B150,'Dames Brut+ Net'!$B$7:$AN$74,39,FALSE))</f>
        <v/>
      </c>
      <c r="G150" s="119" t="str">
        <f>IF(ISNA(VLOOKUP(B150,'Super Vétérans Brut + Net'!$B$6:$AN$29,39,FALSE)),"",VLOOKUP(B150,'Super Vétérans Brut + Net'!$B$6:$AN$29,39,FALSE))</f>
        <v/>
      </c>
      <c r="H150" s="120"/>
      <c r="I150" s="120"/>
      <c r="J150" s="120"/>
      <c r="K150" s="112"/>
      <c r="L150" s="101"/>
    </row>
    <row r="151" spans="1:12" s="122" customFormat="1" ht="18" customHeight="1" thickBot="1">
      <c r="A151" s="113"/>
      <c r="B151" s="124" t="s">
        <v>31</v>
      </c>
      <c r="C151" s="125"/>
      <c r="D151" s="147" t="s">
        <v>25</v>
      </c>
      <c r="E151" s="117" t="str">
        <f>IF(ISNA(VLOOKUP(B151,'Messieurs Brut+Net'!$B$6:$AN$135,39,FALSE)),"",VLOOKUP(B151,'Messieurs Brut+Net'!$B$6:$AN$135,39,FALSE))</f>
        <v/>
      </c>
      <c r="F151" s="118" t="str">
        <f>IF(ISNA(VLOOKUP(B151,'Dames Brut+ Net'!$B$7:$AN$74,39,FALSE)),"",VLOOKUP(B151,'Dames Brut+ Net'!$B$7:$AN$74,39,FALSE))</f>
        <v/>
      </c>
      <c r="G151" s="119">
        <f>IF(ISNA(VLOOKUP(B151,'Super Vétérans Brut + Net'!$B$6:$AN$29,39,FALSE)),"",VLOOKUP(B151,'Super Vétérans Brut + Net'!$B$6:$AN$29,39,FALSE))</f>
        <v>314</v>
      </c>
      <c r="H151" s="120"/>
      <c r="I151" s="120"/>
      <c r="J151" s="120"/>
      <c r="K151" s="133"/>
      <c r="L151" s="101"/>
    </row>
    <row r="152" spans="1:12" s="122" customFormat="1" ht="18" customHeight="1" thickBot="1">
      <c r="A152" s="113"/>
      <c r="B152" s="135" t="s">
        <v>90</v>
      </c>
      <c r="C152" s="125"/>
      <c r="D152" s="148" t="s">
        <v>25</v>
      </c>
      <c r="E152" s="117">
        <f>IF(ISNA(VLOOKUP(B152,'Messieurs Brut+Net'!$B$6:$AN$135,39,FALSE)),"",VLOOKUP(B152,'Messieurs Brut+Net'!$B$6:$AN$135,39,FALSE))</f>
        <v>213</v>
      </c>
      <c r="F152" s="118" t="str">
        <f>IF(ISNA(VLOOKUP(B152,'Dames Brut+ Net'!$B$7:$AN$74,39,FALSE)),"",VLOOKUP(B152,'Dames Brut+ Net'!$B$7:$AN$74,39,FALSE))</f>
        <v/>
      </c>
      <c r="G152" s="119" t="str">
        <f>IF(ISNA(VLOOKUP(B152,'Super Vétérans Brut + Net'!$B$6:$AN$29,39,FALSE)),"",VLOOKUP(B152,'Super Vétérans Brut + Net'!$B$6:$AN$29,39,FALSE))</f>
        <v/>
      </c>
      <c r="H152" s="120"/>
      <c r="I152" s="120"/>
      <c r="J152" s="120"/>
      <c r="K152" s="133"/>
      <c r="L152" s="101"/>
    </row>
    <row r="153" spans="1:12" s="122" customFormat="1" ht="18" customHeight="1" thickBot="1">
      <c r="A153" s="113"/>
      <c r="B153" s="136" t="s">
        <v>207</v>
      </c>
      <c r="C153" s="131"/>
      <c r="D153" s="148" t="s">
        <v>25</v>
      </c>
      <c r="E153" s="117">
        <f>IF(ISNA(VLOOKUP(B153,'Messieurs Brut+Net'!$B$6:$AN$135,39,FALSE)),"",VLOOKUP(B153,'Messieurs Brut+Net'!$B$6:$AN$135,39,FALSE))</f>
        <v>331</v>
      </c>
      <c r="F153" s="118" t="str">
        <f>IF(ISNA(VLOOKUP(B153,'Dames Brut+ Net'!$B$7:$AN$74,39,FALSE)),"",VLOOKUP(B153,'Dames Brut+ Net'!$B$7:$AN$74,39,FALSE))</f>
        <v/>
      </c>
      <c r="G153" s="119" t="str">
        <f>IF(ISNA(VLOOKUP(B153,'Super Vétérans Brut + Net'!$B$6:$AN$29,39,FALSE)),"",VLOOKUP(B153,'Super Vétérans Brut + Net'!$B$6:$AN$29,39,FALSE))</f>
        <v/>
      </c>
      <c r="H153" s="120"/>
      <c r="I153" s="120"/>
      <c r="J153" s="120"/>
      <c r="K153" s="133"/>
      <c r="L153" s="101"/>
    </row>
    <row r="154" spans="1:12" s="122" customFormat="1" ht="18" customHeight="1" thickBot="1">
      <c r="A154" s="113"/>
      <c r="B154" s="135" t="s">
        <v>89</v>
      </c>
      <c r="C154" s="125"/>
      <c r="D154" s="148" t="s">
        <v>25</v>
      </c>
      <c r="E154" s="117">
        <f>IF(ISNA(VLOOKUP(B154,'Messieurs Brut+Net'!$B$6:$AN$135,39,FALSE)),"",VLOOKUP(B154,'Messieurs Brut+Net'!$B$6:$AN$135,39,FALSE))</f>
        <v>355</v>
      </c>
      <c r="F154" s="118" t="str">
        <f>IF(ISNA(VLOOKUP(B154,'Dames Brut+ Net'!$B$7:$AN$74,39,FALSE)),"",VLOOKUP(B154,'Dames Brut+ Net'!$B$7:$AN$74,39,FALSE))</f>
        <v/>
      </c>
      <c r="G154" s="119" t="str">
        <f>IF(ISNA(VLOOKUP(B154,'Super Vétérans Brut + Net'!$B$6:$AN$29,39,FALSE)),"",VLOOKUP(B154,'Super Vétérans Brut + Net'!$B$6:$AN$29,39,FALSE))</f>
        <v/>
      </c>
      <c r="H154" s="120"/>
      <c r="I154" s="120"/>
      <c r="J154" s="120"/>
      <c r="K154" s="133"/>
      <c r="L154" s="101"/>
    </row>
    <row r="155" spans="1:12" s="122" customFormat="1" ht="18" customHeight="1" thickBot="1">
      <c r="A155" s="113"/>
      <c r="B155" s="126" t="s">
        <v>157</v>
      </c>
      <c r="C155" s="121"/>
      <c r="D155" s="149" t="s">
        <v>61</v>
      </c>
      <c r="E155" s="117" t="str">
        <f>IF(ISNA(VLOOKUP(B155,'Messieurs Brut+Net'!$B$6:$AN$135,39,FALSE)),"",VLOOKUP(B155,'Messieurs Brut+Net'!$B$6:$AN$135,39,FALSE))</f>
        <v/>
      </c>
      <c r="F155" s="118">
        <f>IF(ISNA(VLOOKUP(B155,'Dames Brut+ Net'!$B$7:$AN$74,39,FALSE)),"",VLOOKUP(B155,'Dames Brut+ Net'!$B$7:$AN$74,39,FALSE))</f>
        <v>352</v>
      </c>
      <c r="G155" s="119" t="str">
        <f>IF(ISNA(VLOOKUP(B155,'Super Vétérans Brut + Net'!$B$6:$AN$29,39,FALSE)),"",VLOOKUP(B155,'Super Vétérans Brut + Net'!$B$6:$AN$29,39,FALSE))</f>
        <v/>
      </c>
      <c r="H155" s="120"/>
      <c r="I155" s="120"/>
      <c r="J155" s="120"/>
      <c r="K155" s="133"/>
      <c r="L155" s="101"/>
    </row>
    <row r="156" spans="1:12" s="122" customFormat="1" ht="18" customHeight="1" thickBot="1">
      <c r="A156" s="113"/>
      <c r="B156" s="134" t="s">
        <v>179</v>
      </c>
      <c r="C156" s="150"/>
      <c r="D156" s="149" t="s">
        <v>61</v>
      </c>
      <c r="E156" s="117" t="str">
        <f>IF(ISNA(VLOOKUP(B156,'Messieurs Brut+Net'!$B$6:$AN$135,39,FALSE)),"",VLOOKUP(B156,'Messieurs Brut+Net'!$B$6:$AN$135,39,FALSE))</f>
        <v/>
      </c>
      <c r="F156" s="118">
        <f>IF(ISNA(VLOOKUP(B156,'Dames Brut+ Net'!$B$7:$AN$74,39,FALSE)),"",VLOOKUP(B156,'Dames Brut+ Net'!$B$7:$AN$74,39,FALSE))</f>
        <v>54</v>
      </c>
      <c r="G156" s="119" t="str">
        <f>IF(ISNA(VLOOKUP(B156,'Super Vétérans Brut + Net'!$B$6:$AN$29,39,FALSE)),"",VLOOKUP(B156,'Super Vétérans Brut + Net'!$B$6:$AN$29,39,FALSE))</f>
        <v/>
      </c>
      <c r="H156" s="120"/>
      <c r="I156" s="120"/>
      <c r="J156" s="120"/>
      <c r="K156" s="133"/>
      <c r="L156" s="101"/>
    </row>
    <row r="157" spans="1:12" s="122" customFormat="1" ht="18" customHeight="1" thickBot="1">
      <c r="A157" s="113"/>
      <c r="B157" s="134" t="s">
        <v>230</v>
      </c>
      <c r="C157" s="150"/>
      <c r="D157" s="149" t="s">
        <v>61</v>
      </c>
      <c r="E157" s="117" t="str">
        <f>IF(ISNA(VLOOKUP(B157,'Messieurs Brut+Net'!$B$6:$AN$135,39,FALSE)),"",VLOOKUP(B157,'Messieurs Brut+Net'!$B$6:$AN$135,39,FALSE))</f>
        <v/>
      </c>
      <c r="F157" s="118">
        <f>IF(ISNA(VLOOKUP(B157,'Dames Brut+ Net'!$B$7:$AN$74,39,FALSE)),"",VLOOKUP(B157,'Dames Brut+ Net'!$B$7:$AN$74,39,FALSE))</f>
        <v>199</v>
      </c>
      <c r="G157" s="119" t="str">
        <f>IF(ISNA(VLOOKUP(B157,'Super Vétérans Brut + Net'!$B$6:$AN$29,39,FALSE)),"",VLOOKUP(B157,'Super Vétérans Brut + Net'!$B$6:$AN$29,39,FALSE))</f>
        <v/>
      </c>
      <c r="H157" s="120"/>
      <c r="I157" s="120"/>
      <c r="J157" s="120"/>
      <c r="K157" s="133"/>
      <c r="L157" s="101"/>
    </row>
    <row r="158" spans="1:12" s="122" customFormat="1" ht="18" customHeight="1" thickBot="1">
      <c r="A158" s="113"/>
      <c r="B158" s="134" t="s">
        <v>279</v>
      </c>
      <c r="C158" s="150"/>
      <c r="D158" s="149" t="s">
        <v>61</v>
      </c>
      <c r="E158" s="117" t="str">
        <f>IF(ISNA(VLOOKUP(B158,'Messieurs Brut+Net'!$B$6:$AN$135,39,FALSE)),"",VLOOKUP(B158,'Messieurs Brut+Net'!$B$6:$AN$135,39,FALSE))</f>
        <v/>
      </c>
      <c r="F158" s="118">
        <f>IF(ISNA(VLOOKUP(B158,'Dames Brut+ Net'!$B$7:$AN$74,39,FALSE)),"",VLOOKUP(B158,'Dames Brut+ Net'!$B$7:$AN$74,39,FALSE))</f>
        <v>94</v>
      </c>
      <c r="G158" s="119" t="str">
        <f>IF(ISNA(VLOOKUP(B158,'Super Vétérans Brut + Net'!$B$6:$AN$29,39,FALSE)),"",VLOOKUP(B158,'Super Vétérans Brut + Net'!$B$6:$AN$29,39,FALSE))</f>
        <v/>
      </c>
      <c r="H158" s="120"/>
      <c r="I158" s="120"/>
      <c r="J158" s="120"/>
      <c r="K158" s="133"/>
      <c r="L158" s="101"/>
    </row>
    <row r="159" spans="1:12" s="122" customFormat="1" ht="18" customHeight="1" thickBot="1">
      <c r="A159" s="113"/>
      <c r="B159" s="135" t="s">
        <v>208</v>
      </c>
      <c r="C159" s="150"/>
      <c r="D159" s="149" t="s">
        <v>61</v>
      </c>
      <c r="E159" s="117">
        <f>IF(ISNA(VLOOKUP(B159,'Messieurs Brut+Net'!$B$6:$AN$135,39,FALSE)),"",VLOOKUP(B159,'Messieurs Brut+Net'!$B$6:$AN$135,39,FALSE))</f>
        <v>108</v>
      </c>
      <c r="F159" s="118" t="str">
        <f>IF(ISNA(VLOOKUP(B159,'Dames Brut+ Net'!$B$7:$AN$74,39,FALSE)),"",VLOOKUP(B159,'Dames Brut+ Net'!$B$7:$AN$74,39,FALSE))</f>
        <v/>
      </c>
      <c r="G159" s="119" t="str">
        <f>IF(ISNA(VLOOKUP(B159,'Super Vétérans Brut + Net'!$B$6:$AN$29,39,FALSE)),"",VLOOKUP(B159,'Super Vétérans Brut + Net'!$B$6:$AN$29,39,FALSE))</f>
        <v/>
      </c>
      <c r="H159" s="120"/>
      <c r="I159" s="120"/>
      <c r="J159" s="120"/>
      <c r="K159" s="133"/>
      <c r="L159" s="101"/>
    </row>
    <row r="160" spans="1:12" s="122" customFormat="1" ht="18" customHeight="1" thickBot="1">
      <c r="A160" s="113"/>
      <c r="B160" s="135" t="s">
        <v>29</v>
      </c>
      <c r="C160" s="125"/>
      <c r="D160" s="148" t="s">
        <v>25</v>
      </c>
      <c r="E160" s="117">
        <f>IF(ISNA(VLOOKUP(B160,'Messieurs Brut+Net'!$B$6:$AN$135,39,FALSE)),"",VLOOKUP(B160,'Messieurs Brut+Net'!$B$6:$AN$135,39,FALSE))</f>
        <v>106</v>
      </c>
      <c r="F160" s="118" t="str">
        <f>IF(ISNA(VLOOKUP(B160,'Dames Brut+ Net'!$B$7:$AN$74,39,FALSE)),"",VLOOKUP(B160,'Dames Brut+ Net'!$B$7:$AN$74,39,FALSE))</f>
        <v/>
      </c>
      <c r="G160" s="119" t="str">
        <f>IF(ISNA(VLOOKUP(B160,'Super Vétérans Brut + Net'!$B$6:$AN$29,39,FALSE)),"",VLOOKUP(B160,'Super Vétérans Brut + Net'!$B$6:$AN$29,39,FALSE))</f>
        <v/>
      </c>
      <c r="H160" s="120"/>
      <c r="I160" s="120"/>
      <c r="J160" s="120"/>
      <c r="K160" s="133"/>
      <c r="L160" s="101"/>
    </row>
    <row r="161" spans="1:12" s="122" customFormat="1" ht="18" customHeight="1" thickBot="1">
      <c r="A161" s="113"/>
      <c r="B161" s="136" t="s">
        <v>257</v>
      </c>
      <c r="C161" s="131"/>
      <c r="D161" s="148" t="s">
        <v>25</v>
      </c>
      <c r="E161" s="117">
        <f>IF(ISNA(VLOOKUP(B161,'Messieurs Brut+Net'!$B$6:$AN$135,39,FALSE)),"",VLOOKUP(B161,'Messieurs Brut+Net'!$B$6:$AN$135,39,FALSE))</f>
        <v>249</v>
      </c>
      <c r="F161" s="118" t="str">
        <f>IF(ISNA(VLOOKUP(B161,'Dames Brut+ Net'!$B$7:$AN$74,39,FALSE)),"",VLOOKUP(B161,'Dames Brut+ Net'!$B$7:$AN$74,39,FALSE))</f>
        <v/>
      </c>
      <c r="G161" s="119" t="str">
        <f>IF(ISNA(VLOOKUP(B161,'Super Vétérans Brut + Net'!$B$6:$AN$29,39,FALSE)),"",VLOOKUP(B161,'Super Vétérans Brut + Net'!$B$6:$AN$29,39,FALSE))</f>
        <v/>
      </c>
      <c r="H161" s="120"/>
      <c r="I161" s="120"/>
      <c r="J161" s="120"/>
      <c r="K161" s="133"/>
      <c r="L161" s="101"/>
    </row>
    <row r="162" spans="1:12" s="122" customFormat="1" ht="18" customHeight="1" thickBot="1">
      <c r="A162" s="113"/>
      <c r="B162" s="124" t="s">
        <v>125</v>
      </c>
      <c r="C162" s="125"/>
      <c r="D162" s="148" t="s">
        <v>25</v>
      </c>
      <c r="E162" s="117" t="str">
        <f>IF(ISNA(VLOOKUP(B162,'Messieurs Brut+Net'!$B$6:$AN$135,39,FALSE)),"",VLOOKUP(B162,'Messieurs Brut+Net'!$B$6:$AN$135,39,FALSE))</f>
        <v/>
      </c>
      <c r="F162" s="118" t="str">
        <f>IF(ISNA(VLOOKUP(B162,'Dames Brut+ Net'!$B$7:$AN$74,39,FALSE)),"",VLOOKUP(B162,'Dames Brut+ Net'!$B$7:$AN$74,39,FALSE))</f>
        <v/>
      </c>
      <c r="G162" s="119">
        <f>IF(ISNA(VLOOKUP(B162,'Super Vétérans Brut + Net'!$B$6:$AN$29,39,FALSE)),"",VLOOKUP(B162,'Super Vétérans Brut + Net'!$B$6:$AN$29,39,FALSE))</f>
        <v>265</v>
      </c>
      <c r="H162" s="120"/>
      <c r="I162" s="120"/>
      <c r="J162" s="120"/>
      <c r="K162" s="133"/>
      <c r="L162" s="101"/>
    </row>
    <row r="163" spans="1:12" s="122" customFormat="1" ht="18" customHeight="1" thickBot="1">
      <c r="A163" s="113"/>
      <c r="B163" s="145" t="s">
        <v>197</v>
      </c>
      <c r="C163" s="131"/>
      <c r="D163" s="148" t="s">
        <v>25</v>
      </c>
      <c r="E163" s="117" t="str">
        <f>IF(ISNA(VLOOKUP(B163,'Messieurs Brut+Net'!$B$6:$AN$135,39,FALSE)),"",VLOOKUP(B163,'Messieurs Brut+Net'!$B$6:$AN$135,39,FALSE))</f>
        <v/>
      </c>
      <c r="F163" s="118" t="str">
        <f>IF(ISNA(VLOOKUP(B163,'Dames Brut+ Net'!$B$7:$AN$74,39,FALSE)),"",VLOOKUP(B163,'Dames Brut+ Net'!$B$7:$AN$74,39,FALSE))</f>
        <v/>
      </c>
      <c r="G163" s="119">
        <f>IF(ISNA(VLOOKUP(B163,'Super Vétérans Brut + Net'!$B$6:$AN$29,39,FALSE)),"",VLOOKUP(B163,'Super Vétérans Brut + Net'!$B$6:$AN$29,39,FALSE))</f>
        <v>183</v>
      </c>
      <c r="H163" s="120"/>
      <c r="I163" s="120"/>
      <c r="J163" s="120"/>
      <c r="K163" s="133"/>
      <c r="L163" s="101"/>
    </row>
    <row r="164" spans="1:12" s="122" customFormat="1" ht="18" customHeight="1" thickBot="1">
      <c r="A164" s="113"/>
      <c r="B164" s="135" t="s">
        <v>129</v>
      </c>
      <c r="C164" s="131"/>
      <c r="D164" s="148" t="s">
        <v>25</v>
      </c>
      <c r="E164" s="117">
        <f>IF(ISNA(VLOOKUP(B164,'Messieurs Brut+Net'!$B$6:$AN$135,39,FALSE)),"",VLOOKUP(B164,'Messieurs Brut+Net'!$B$6:$AN$135,39,FALSE))</f>
        <v>131</v>
      </c>
      <c r="F164" s="118" t="str">
        <f>IF(ISNA(VLOOKUP(B164,'Dames Brut+ Net'!$B$7:$AN$74,39,FALSE)),"",VLOOKUP(B164,'Dames Brut+ Net'!$B$7:$AN$74,39,FALSE))</f>
        <v/>
      </c>
      <c r="G164" s="119" t="str">
        <f>IF(ISNA(VLOOKUP(B164,'Super Vétérans Brut + Net'!$B$6:$AN$29,39,FALSE)),"",VLOOKUP(B164,'Super Vétérans Brut + Net'!$B$6:$AN$29,39,FALSE))</f>
        <v/>
      </c>
      <c r="H164" s="120"/>
      <c r="I164" s="120"/>
      <c r="J164" s="120"/>
      <c r="K164" s="133"/>
      <c r="L164" s="101"/>
    </row>
    <row r="165" spans="1:12" s="122" customFormat="1" ht="18" customHeight="1" thickBot="1">
      <c r="A165" s="113"/>
      <c r="B165" s="135" t="s">
        <v>22</v>
      </c>
      <c r="C165" s="125"/>
      <c r="D165" s="148" t="s">
        <v>25</v>
      </c>
      <c r="E165" s="117">
        <f>IF(ISNA(VLOOKUP(B165,'Messieurs Brut+Net'!$B$6:$AN$135,39,FALSE)),"",VLOOKUP(B165,'Messieurs Brut+Net'!$B$6:$AN$135,39,FALSE))</f>
        <v>257</v>
      </c>
      <c r="F165" s="118" t="str">
        <f>IF(ISNA(VLOOKUP(B165,'Dames Brut+ Net'!$B$7:$AN$74,39,FALSE)),"",VLOOKUP(B165,'Dames Brut+ Net'!$B$7:$AN$74,39,FALSE))</f>
        <v/>
      </c>
      <c r="G165" s="119" t="str">
        <f>IF(ISNA(VLOOKUP(B165,'Super Vétérans Brut + Net'!$B$6:$AN$29,39,FALSE)),"",VLOOKUP(B165,'Super Vétérans Brut + Net'!$B$6:$AN$29,39,FALSE))</f>
        <v/>
      </c>
      <c r="H165" s="127">
        <f>SUM(LARGE(E151:E173,1)+(LARGE(E151:E173,2)+(LARGE(E151:E173,3))))</f>
        <v>949</v>
      </c>
      <c r="I165" s="128">
        <f>SUM(LARGE(F151:F173,1))</f>
        <v>352</v>
      </c>
      <c r="J165" s="129">
        <f>SUM(LARGE(G151:G173,1))</f>
        <v>314</v>
      </c>
      <c r="K165" s="130">
        <f t="shared" ref="K165" si="2">H165+I165+J165</f>
        <v>1615</v>
      </c>
      <c r="L165" s="101">
        <f>RANK(K165,$K$22:$K$230,0)</f>
        <v>4</v>
      </c>
    </row>
    <row r="166" spans="1:12" s="122" customFormat="1" ht="18" customHeight="1" thickBot="1">
      <c r="A166" s="113"/>
      <c r="B166" s="136" t="s">
        <v>198</v>
      </c>
      <c r="C166" s="131"/>
      <c r="D166" s="148" t="s">
        <v>25</v>
      </c>
      <c r="E166" s="117">
        <f>IF(ISNA(VLOOKUP(B166,'Messieurs Brut+Net'!$B$6:$AN$135,39,FALSE)),"",VLOOKUP(B166,'Messieurs Brut+Net'!$B$6:$AN$135,39,FALSE))</f>
        <v>81</v>
      </c>
      <c r="F166" s="118" t="str">
        <f>IF(ISNA(VLOOKUP(B166,'Dames Brut+ Net'!$B$7:$AN$74,39,FALSE)),"",VLOOKUP(B166,'Dames Brut+ Net'!$B$7:$AN$74,39,FALSE))</f>
        <v/>
      </c>
      <c r="G166" s="119" t="str">
        <f>IF(ISNA(VLOOKUP(B166,'Super Vétérans Brut + Net'!$B$6:$AN$29,39,FALSE)),"",VLOOKUP(B166,'Super Vétérans Brut + Net'!$B$6:$AN$29,39,FALSE))</f>
        <v/>
      </c>
      <c r="H166" s="120"/>
      <c r="I166" s="120"/>
      <c r="J166" s="120"/>
      <c r="K166" s="133"/>
      <c r="L166" s="101"/>
    </row>
    <row r="167" spans="1:12" s="122" customFormat="1" ht="18" customHeight="1" thickBot="1">
      <c r="A167" s="113"/>
      <c r="B167" s="136" t="s">
        <v>199</v>
      </c>
      <c r="C167" s="131"/>
      <c r="D167" s="148" t="s">
        <v>25</v>
      </c>
      <c r="E167" s="117">
        <f>IF(ISNA(VLOOKUP(B167,'Messieurs Brut+Net'!$B$6:$AN$135,39,FALSE)),"",VLOOKUP(B167,'Messieurs Brut+Net'!$B$6:$AN$135,39,FALSE))</f>
        <v>134</v>
      </c>
      <c r="F167" s="118" t="str">
        <f>IF(ISNA(VLOOKUP(B167,'Dames Brut+ Net'!$B$7:$AN$74,39,FALSE)),"",VLOOKUP(B167,'Dames Brut+ Net'!$B$7:$AN$74,39,FALSE))</f>
        <v/>
      </c>
      <c r="G167" s="119" t="str">
        <f>IF(ISNA(VLOOKUP(B167,'Super Vétérans Brut + Net'!$B$6:$AN$29,39,FALSE)),"",VLOOKUP(B167,'Super Vétérans Brut + Net'!$B$6:$AN$29,39,FALSE))</f>
        <v/>
      </c>
      <c r="H167" s="120"/>
      <c r="I167" s="120"/>
      <c r="J167" s="120"/>
      <c r="K167" s="133"/>
      <c r="L167" s="101"/>
    </row>
    <row r="168" spans="1:12" s="122" customFormat="1" ht="18" customHeight="1" thickBot="1">
      <c r="A168" s="113"/>
      <c r="B168" s="136" t="s">
        <v>200</v>
      </c>
      <c r="C168" s="131"/>
      <c r="D168" s="148" t="s">
        <v>25</v>
      </c>
      <c r="E168" s="117">
        <f>IF(ISNA(VLOOKUP(B168,'Messieurs Brut+Net'!$B$6:$AN$135,39,FALSE)),"",VLOOKUP(B168,'Messieurs Brut+Net'!$B$6:$AN$135,39,FALSE))</f>
        <v>31</v>
      </c>
      <c r="F168" s="118" t="str">
        <f>IF(ISNA(VLOOKUP(B168,'Dames Brut+ Net'!$B$7:$AN$74,39,FALSE)),"",VLOOKUP(B168,'Dames Brut+ Net'!$B$7:$AN$74,39,FALSE))</f>
        <v/>
      </c>
      <c r="G168" s="119" t="str">
        <f>IF(ISNA(VLOOKUP(B168,'Super Vétérans Brut + Net'!$B$6:$AN$29,39,FALSE)),"",VLOOKUP(B168,'Super Vétérans Brut + Net'!$B$6:$AN$29,39,FALSE))</f>
        <v/>
      </c>
      <c r="H168" s="120"/>
      <c r="I168" s="120"/>
      <c r="J168" s="120"/>
      <c r="K168" s="133"/>
      <c r="L168" s="101"/>
    </row>
    <row r="169" spans="1:12" s="122" customFormat="1" ht="18" customHeight="1" thickBot="1">
      <c r="A169" s="113"/>
      <c r="B169" s="136" t="s">
        <v>134</v>
      </c>
      <c r="C169" s="131"/>
      <c r="D169" s="148" t="s">
        <v>25</v>
      </c>
      <c r="E169" s="117">
        <f>IF(ISNA(VLOOKUP(B169,'Messieurs Brut+Net'!$B$6:$AN$135,39,FALSE)),"",VLOOKUP(B169,'Messieurs Brut+Net'!$B$6:$AN$135,39,FALSE))</f>
        <v>37</v>
      </c>
      <c r="F169" s="118" t="str">
        <f>IF(ISNA(VLOOKUP(B169,'Dames Brut+ Net'!$B$7:$AN$74,39,FALSE)),"",VLOOKUP(B169,'Dames Brut+ Net'!$B$7:$AN$74,39,FALSE))</f>
        <v/>
      </c>
      <c r="G169" s="119" t="str">
        <f>IF(ISNA(VLOOKUP(B169,'Super Vétérans Brut + Net'!$B$6:$AN$29,39,FALSE)),"",VLOOKUP(B169,'Super Vétérans Brut + Net'!$B$6:$AN$29,39,FALSE))</f>
        <v/>
      </c>
      <c r="H169" s="120"/>
      <c r="I169" s="120"/>
      <c r="J169" s="120"/>
      <c r="K169" s="133"/>
      <c r="L169" s="101"/>
    </row>
    <row r="170" spans="1:12" s="122" customFormat="1" ht="18" customHeight="1" thickBot="1">
      <c r="A170" s="113"/>
      <c r="B170" s="135" t="s">
        <v>128</v>
      </c>
      <c r="C170" s="131"/>
      <c r="D170" s="148" t="s">
        <v>25</v>
      </c>
      <c r="E170" s="117">
        <f>IF(ISNA(VLOOKUP(B170,'Messieurs Brut+Net'!$B$6:$AN$135,39,FALSE)),"",VLOOKUP(B170,'Messieurs Brut+Net'!$B$6:$AN$135,39,FALSE))</f>
        <v>234</v>
      </c>
      <c r="F170" s="118" t="str">
        <f>IF(ISNA(VLOOKUP(B170,'Dames Brut+ Net'!$B$7:$AN$74,39,FALSE)),"",VLOOKUP(B170,'Dames Brut+ Net'!$B$7:$AN$74,39,FALSE))</f>
        <v/>
      </c>
      <c r="G170" s="119" t="str">
        <f>IF(ISNA(VLOOKUP(B170,'Super Vétérans Brut + Net'!$B$6:$AN$29,39,FALSE)),"",VLOOKUP(B170,'Super Vétérans Brut + Net'!$B$6:$AN$29,39,FALSE))</f>
        <v/>
      </c>
      <c r="H170" s="120"/>
      <c r="I170" s="120"/>
      <c r="J170" s="120"/>
      <c r="K170" s="133"/>
      <c r="L170" s="101"/>
    </row>
    <row r="171" spans="1:12" s="122" customFormat="1" ht="18" customHeight="1" thickBot="1">
      <c r="A171" s="113"/>
      <c r="B171" s="136" t="s">
        <v>201</v>
      </c>
      <c r="C171" s="131"/>
      <c r="D171" s="148" t="s">
        <v>25</v>
      </c>
      <c r="E171" s="117">
        <f>IF(ISNA(VLOOKUP(B171,'Messieurs Brut+Net'!$B$6:$AN$135,39,FALSE)),"",VLOOKUP(B171,'Messieurs Brut+Net'!$B$6:$AN$135,39,FALSE))</f>
        <v>40</v>
      </c>
      <c r="F171" s="118" t="str">
        <f>IF(ISNA(VLOOKUP(B171,'Dames Brut+ Net'!$B$7:$AN$74,39,FALSE)),"",VLOOKUP(B171,'Dames Brut+ Net'!$B$7:$AN$74,39,FALSE))</f>
        <v/>
      </c>
      <c r="G171" s="119" t="str">
        <f>IF(ISNA(VLOOKUP(B171,'Super Vétérans Brut + Net'!$B$6:$AN$29,39,FALSE)),"",VLOOKUP(B171,'Super Vétérans Brut + Net'!$B$6:$AN$29,39,FALSE))</f>
        <v/>
      </c>
      <c r="H171" s="120"/>
      <c r="I171" s="120"/>
      <c r="J171" s="120"/>
      <c r="K171" s="133"/>
      <c r="L171" s="101"/>
    </row>
    <row r="172" spans="1:12" s="122" customFormat="1" ht="18" customHeight="1" thickBot="1">
      <c r="A172" s="113"/>
      <c r="B172" s="135" t="s">
        <v>88</v>
      </c>
      <c r="C172" s="125"/>
      <c r="D172" s="148" t="s">
        <v>25</v>
      </c>
      <c r="E172" s="117">
        <f>IF(ISNA(VLOOKUP(B172,'Messieurs Brut+Net'!$B$6:$AN$135,39,FALSE)),"",VLOOKUP(B172,'Messieurs Brut+Net'!$B$6:$AN$135,39,FALSE))</f>
        <v>263</v>
      </c>
      <c r="F172" s="118" t="str">
        <f>IF(ISNA(VLOOKUP(B172,'Dames Brut+ Net'!$B$7:$AN$74,39,FALSE)),"",VLOOKUP(B172,'Dames Brut+ Net'!$B$7:$AN$74,39,FALSE))</f>
        <v/>
      </c>
      <c r="G172" s="119" t="str">
        <f>IF(ISNA(VLOOKUP(B172,'Super Vétérans Brut + Net'!$B$6:$AN$29,39,FALSE)),"",VLOOKUP(B172,'Super Vétérans Brut + Net'!$B$6:$AN$29,39,FALSE))</f>
        <v/>
      </c>
      <c r="H172" s="120"/>
      <c r="I172" s="120"/>
      <c r="J172" s="120"/>
      <c r="K172" s="133"/>
      <c r="L172" s="101"/>
    </row>
    <row r="173" spans="1:12" s="122" customFormat="1" ht="18" customHeight="1" thickBot="1">
      <c r="A173" s="113"/>
      <c r="B173" s="135" t="s">
        <v>309</v>
      </c>
      <c r="C173" s="131"/>
      <c r="D173" s="148" t="s">
        <v>25</v>
      </c>
      <c r="E173" s="117">
        <f>IF(ISNA(VLOOKUP(B173,'Messieurs Brut+Net'!$B$6:$AN$135,39,FALSE)),"",VLOOKUP(B173,'Messieurs Brut+Net'!$B$6:$AN$135,39,FALSE))</f>
        <v>30</v>
      </c>
      <c r="F173" s="118" t="str">
        <f>IF(ISNA(VLOOKUP(B173,'Dames Brut+ Net'!$B$7:$AN$74,39,FALSE)),"",VLOOKUP(B173,'Dames Brut+ Net'!$B$7:$AN$74,39,FALSE))</f>
        <v/>
      </c>
      <c r="G173" s="119" t="str">
        <f>IF(ISNA(VLOOKUP(B173,'Super Vétérans Brut + Net'!$B$6:$AN$29,39,FALSE)),"",VLOOKUP(B173,'Super Vétérans Brut + Net'!$B$6:$AN$29,39,FALSE))</f>
        <v/>
      </c>
      <c r="H173" s="120"/>
      <c r="I173" s="120"/>
      <c r="J173" s="120"/>
      <c r="K173" s="133"/>
      <c r="L173" s="101"/>
    </row>
    <row r="174" spans="1:12" s="122" customFormat="1" ht="18" customHeight="1" thickBot="1">
      <c r="A174" s="113"/>
      <c r="B174" s="124" t="s">
        <v>11</v>
      </c>
      <c r="C174" s="125"/>
      <c r="D174" s="151" t="s">
        <v>9</v>
      </c>
      <c r="E174" s="117" t="str">
        <f>IF(ISNA(VLOOKUP(B174,'Messieurs Brut+Net'!$B$6:$AN$135,39,FALSE)),"",VLOOKUP(B174,'Messieurs Brut+Net'!$B$6:$AN$135,39,FALSE))</f>
        <v/>
      </c>
      <c r="F174" s="118" t="str">
        <f>IF(ISNA(VLOOKUP(B174,'Dames Brut+ Net'!$B$7:$AN$74,39,FALSE)),"",VLOOKUP(B174,'Dames Brut+ Net'!$B$7:$AN$74,39,FALSE))</f>
        <v/>
      </c>
      <c r="G174" s="119">
        <f>IF(ISNA(VLOOKUP(B174,'Super Vétérans Brut + Net'!$B$6:$AN$29,39,FALSE)),"",VLOOKUP(B174,'Super Vétérans Brut + Net'!$B$6:$AN$29,39,FALSE))</f>
        <v>406</v>
      </c>
      <c r="H174" s="120"/>
      <c r="I174" s="120"/>
      <c r="J174" s="120"/>
      <c r="K174" s="112"/>
      <c r="L174" s="101"/>
    </row>
    <row r="175" spans="1:12" s="122" customFormat="1" ht="18" customHeight="1" thickBot="1">
      <c r="A175" s="113"/>
      <c r="B175" s="145" t="s">
        <v>213</v>
      </c>
      <c r="C175" s="131"/>
      <c r="D175" s="151" t="s">
        <v>9</v>
      </c>
      <c r="E175" s="117" t="str">
        <f>IF(ISNA(VLOOKUP(B175,'Messieurs Brut+Net'!$B$6:$AN$135,39,FALSE)),"",VLOOKUP(B175,'Messieurs Brut+Net'!$B$6:$AN$135,39,FALSE))</f>
        <v/>
      </c>
      <c r="F175" s="118" t="str">
        <f>IF(ISNA(VLOOKUP(B175,'Dames Brut+ Net'!$B$7:$AN$74,39,FALSE)),"",VLOOKUP(B175,'Dames Brut+ Net'!$B$7:$AN$74,39,FALSE))</f>
        <v/>
      </c>
      <c r="G175" s="119">
        <f>IF(ISNA(VLOOKUP(B175,'Super Vétérans Brut + Net'!$B$6:$AN$29,39,FALSE)),"",VLOOKUP(B175,'Super Vétérans Brut + Net'!$B$6:$AN$29,39,FALSE))</f>
        <v>258</v>
      </c>
      <c r="H175" s="120"/>
      <c r="I175" s="120"/>
      <c r="J175" s="120"/>
      <c r="K175" s="112"/>
      <c r="L175" s="101"/>
    </row>
    <row r="176" spans="1:12" s="122" customFormat="1" ht="18" customHeight="1" thickBot="1">
      <c r="A176" s="113"/>
      <c r="B176" s="145" t="s">
        <v>261</v>
      </c>
      <c r="C176" s="131"/>
      <c r="D176" s="151" t="s">
        <v>9</v>
      </c>
      <c r="E176" s="117" t="str">
        <f>IF(ISNA(VLOOKUP(B176,'Messieurs Brut+Net'!$B$6:$AN$135,39,FALSE)),"",VLOOKUP(B176,'Messieurs Brut+Net'!$B$6:$AN$135,39,FALSE))</f>
        <v/>
      </c>
      <c r="F176" s="118" t="str">
        <f>IF(ISNA(VLOOKUP(B176,'Dames Brut+ Net'!$B$7:$AN$74,39,FALSE)),"",VLOOKUP(B176,'Dames Brut+ Net'!$B$7:$AN$74,39,FALSE))</f>
        <v/>
      </c>
      <c r="G176" s="119">
        <f>IF(ISNA(VLOOKUP(B176,'Super Vétérans Brut + Net'!$B$6:$AN$29,39,FALSE)),"",VLOOKUP(B176,'Super Vétérans Brut + Net'!$B$6:$AN$29,39,FALSE))</f>
        <v>238</v>
      </c>
      <c r="H176" s="120"/>
      <c r="I176" s="120"/>
      <c r="J176" s="120"/>
      <c r="K176" s="112"/>
      <c r="L176" s="101"/>
    </row>
    <row r="177" spans="1:12" s="122" customFormat="1" ht="18" customHeight="1" thickBot="1">
      <c r="A177" s="113"/>
      <c r="B177" s="135" t="s">
        <v>45</v>
      </c>
      <c r="C177" s="125"/>
      <c r="D177" s="151" t="s">
        <v>9</v>
      </c>
      <c r="E177" s="117">
        <f>IF(ISNA(VLOOKUP(B177,'Messieurs Brut+Net'!$B$6:$AN$135,39,FALSE)),"",VLOOKUP(B177,'Messieurs Brut+Net'!$B$6:$AN$135,39,FALSE))</f>
        <v>408</v>
      </c>
      <c r="F177" s="118" t="str">
        <f>IF(ISNA(VLOOKUP(B177,'Dames Brut+ Net'!$B$7:$AN$74,39,FALSE)),"",VLOOKUP(B177,'Dames Brut+ Net'!$B$7:$AN$74,39,FALSE))</f>
        <v/>
      </c>
      <c r="G177" s="119" t="str">
        <f>IF(ISNA(VLOOKUP(B177,'Super Vétérans Brut + Net'!$B$6:$AN$29,39,FALSE)),"",VLOOKUP(B177,'Super Vétérans Brut + Net'!$B$6:$AN$29,39,FALSE))</f>
        <v/>
      </c>
      <c r="H177" s="127">
        <f>SUM(LARGE(E174:E194,1)+(LARGE(E174:E194,2)+(LARGE(E174:E194,3))))</f>
        <v>1181</v>
      </c>
      <c r="I177" s="128">
        <f>SUM(LARGE(F174:F194,1))</f>
        <v>304</v>
      </c>
      <c r="J177" s="129">
        <f>SUM(LARGE(G174:G194,1))</f>
        <v>406</v>
      </c>
      <c r="K177" s="130">
        <f>H177+I177+J177</f>
        <v>1891</v>
      </c>
      <c r="L177" s="101">
        <f>RANK(K177,$K$22:$K$230,0)</f>
        <v>1</v>
      </c>
    </row>
    <row r="178" spans="1:12" s="122" customFormat="1" ht="18" customHeight="1" thickBot="1">
      <c r="A178" s="113"/>
      <c r="B178" s="124" t="s">
        <v>8</v>
      </c>
      <c r="C178" s="125"/>
      <c r="D178" s="151" t="s">
        <v>9</v>
      </c>
      <c r="E178" s="117" t="str">
        <f>IF(ISNA(VLOOKUP(B178,'Messieurs Brut+Net'!$B$6:$AN$135,39,FALSE)),"",VLOOKUP(B178,'Messieurs Brut+Net'!$B$6:$AN$135,39,FALSE))</f>
        <v/>
      </c>
      <c r="F178" s="118" t="str">
        <f>IF(ISNA(VLOOKUP(B178,'Dames Brut+ Net'!$B$7:$AN$74,39,FALSE)),"",VLOOKUP(B178,'Dames Brut+ Net'!$B$7:$AN$74,39,FALSE))</f>
        <v/>
      </c>
      <c r="G178" s="119" t="str">
        <f>IF(ISNA(VLOOKUP(B178,'Super Vétérans Brut + Net'!$B$6:$AN$29,39,FALSE)),"",VLOOKUP(B178,'Super Vétérans Brut + Net'!$B$6:$AN$29,39,FALSE))</f>
        <v/>
      </c>
      <c r="H178" s="120"/>
      <c r="I178" s="120"/>
      <c r="J178" s="120"/>
      <c r="K178" s="133"/>
      <c r="L178" s="101"/>
    </row>
    <row r="179" spans="1:12" s="122" customFormat="1" ht="18" customHeight="1" thickBot="1">
      <c r="A179" s="113"/>
      <c r="B179" s="124" t="s">
        <v>51</v>
      </c>
      <c r="C179" s="131"/>
      <c r="D179" s="151" t="s">
        <v>9</v>
      </c>
      <c r="E179" s="117" t="str">
        <f>IF(ISNA(VLOOKUP(B179,'Messieurs Brut+Net'!$B$6:$AN$135,39,FALSE)),"",VLOOKUP(B179,'Messieurs Brut+Net'!$B$6:$AN$135,39,FALSE))</f>
        <v/>
      </c>
      <c r="F179" s="118" t="str">
        <f>IF(ISNA(VLOOKUP(B179,'Dames Brut+ Net'!$B$7:$AN$74,39,FALSE)),"",VLOOKUP(B179,'Dames Brut+ Net'!$B$7:$AN$74,39,FALSE))</f>
        <v/>
      </c>
      <c r="G179" s="119">
        <f>IF(ISNA(VLOOKUP(B179,'Super Vétérans Brut + Net'!$B$6:$AN$29,39,FALSE)),"",VLOOKUP(B179,'Super Vétérans Brut + Net'!$B$6:$AN$29,39,FALSE))</f>
        <v>299</v>
      </c>
      <c r="H179" s="120"/>
      <c r="I179" s="120"/>
      <c r="J179" s="120"/>
      <c r="K179" s="133"/>
      <c r="L179" s="101"/>
    </row>
    <row r="180" spans="1:12" s="122" customFormat="1" ht="18" customHeight="1" thickBot="1">
      <c r="A180" s="113"/>
      <c r="B180" s="135" t="s">
        <v>166</v>
      </c>
      <c r="C180" s="125"/>
      <c r="D180" s="151" t="s">
        <v>9</v>
      </c>
      <c r="E180" s="117">
        <f>IF(ISNA(VLOOKUP(B180,'Messieurs Brut+Net'!$B$6:$AN$135,39,FALSE)),"",VLOOKUP(B180,'Messieurs Brut+Net'!$B$6:$AN$135,39,FALSE))</f>
        <v>420</v>
      </c>
      <c r="F180" s="118" t="str">
        <f>IF(ISNA(VLOOKUP(B180,'Dames Brut+ Net'!$B$7:$AN$74,39,FALSE)),"",VLOOKUP(B180,'Dames Brut+ Net'!$B$7:$AN$74,39,FALSE))</f>
        <v/>
      </c>
      <c r="G180" s="119" t="str">
        <f>IF(ISNA(VLOOKUP(B180,'Super Vétérans Brut + Net'!$B$6:$AN$29,39,FALSE)),"",VLOOKUP(B180,'Super Vétérans Brut + Net'!$B$6:$AN$29,39,FALSE))</f>
        <v/>
      </c>
      <c r="H180" s="120"/>
      <c r="I180" s="120"/>
      <c r="J180" s="120"/>
      <c r="K180" s="133"/>
      <c r="L180" s="101"/>
    </row>
    <row r="181" spans="1:12" s="122" customFormat="1" ht="18" customHeight="1" thickBot="1">
      <c r="A181" s="113"/>
      <c r="B181" s="135" t="s">
        <v>10</v>
      </c>
      <c r="C181" s="125"/>
      <c r="D181" s="151" t="s">
        <v>9</v>
      </c>
      <c r="E181" s="117">
        <f>IF(ISNA(VLOOKUP(B181,'Messieurs Brut+Net'!$B$6:$AN$135,39,FALSE)),"",VLOOKUP(B181,'Messieurs Brut+Net'!$B$6:$AN$135,39,FALSE))</f>
        <v>306</v>
      </c>
      <c r="F181" s="118" t="str">
        <f>IF(ISNA(VLOOKUP(B181,'Dames Brut+ Net'!$B$7:$AN$74,39,FALSE)),"",VLOOKUP(B181,'Dames Brut+ Net'!$B$7:$AN$74,39,FALSE))</f>
        <v/>
      </c>
      <c r="G181" s="119" t="str">
        <f>IF(ISNA(VLOOKUP(B181,'Super Vétérans Brut + Net'!$B$6:$AN$29,39,FALSE)),"",VLOOKUP(B181,'Super Vétérans Brut + Net'!$B$6:$AN$29,39,FALSE))</f>
        <v/>
      </c>
      <c r="H181" s="120"/>
      <c r="I181" s="120"/>
      <c r="J181" s="120"/>
      <c r="K181" s="133"/>
      <c r="L181" s="101"/>
    </row>
    <row r="182" spans="1:12" s="122" customFormat="1" ht="18" customHeight="1" thickBot="1">
      <c r="A182" s="113"/>
      <c r="B182" s="136" t="s">
        <v>229</v>
      </c>
      <c r="C182" s="131"/>
      <c r="D182" s="151" t="s">
        <v>9</v>
      </c>
      <c r="E182" s="117">
        <f>IF(ISNA(VLOOKUP(B182,'Messieurs Brut+Net'!$B$6:$AN$135,39,FALSE)),"",VLOOKUP(B182,'Messieurs Brut+Net'!$B$6:$AN$135,39,FALSE))</f>
        <v>219</v>
      </c>
      <c r="F182" s="118" t="str">
        <f>IF(ISNA(VLOOKUP(B182,'Dames Brut+ Net'!$B$7:$AN$74,39,FALSE)),"",VLOOKUP(B182,'Dames Brut+ Net'!$B$7:$AN$74,39,FALSE))</f>
        <v/>
      </c>
      <c r="G182" s="119" t="str">
        <f>IF(ISNA(VLOOKUP(B182,'Super Vétérans Brut + Net'!$B$6:$AN$29,39,FALSE)),"",VLOOKUP(B182,'Super Vétérans Brut + Net'!$B$6:$AN$29,39,FALSE))</f>
        <v/>
      </c>
      <c r="H182" s="120"/>
      <c r="I182" s="120"/>
      <c r="J182" s="120"/>
      <c r="K182" s="133"/>
      <c r="L182" s="101"/>
    </row>
    <row r="183" spans="1:12" s="122" customFormat="1" ht="18" customHeight="1" thickBot="1">
      <c r="A183" s="113"/>
      <c r="B183" s="135" t="s">
        <v>244</v>
      </c>
      <c r="C183" s="131"/>
      <c r="D183" s="151" t="s">
        <v>9</v>
      </c>
      <c r="E183" s="117">
        <f>IF(ISNA(VLOOKUP(B183,'Messieurs Brut+Net'!$B$6:$AN$135,39,FALSE)),"",VLOOKUP(B183,'Messieurs Brut+Net'!$B$6:$AN$135,39,FALSE))</f>
        <v>84</v>
      </c>
      <c r="F183" s="118" t="str">
        <f>IF(ISNA(VLOOKUP(B183,'Dames Brut+ Net'!$B$7:$AN$74,39,FALSE)),"",VLOOKUP(B183,'Dames Brut+ Net'!$B$7:$AN$74,39,FALSE))</f>
        <v/>
      </c>
      <c r="G183" s="119" t="str">
        <f>IF(ISNA(VLOOKUP(B183,'Super Vétérans Brut + Net'!$B$6:$AN$29,39,FALSE)),"",VLOOKUP(B183,'Super Vétérans Brut + Net'!$B$6:$AN$29,39,FALSE))</f>
        <v/>
      </c>
      <c r="H183" s="120"/>
      <c r="I183" s="120"/>
      <c r="J183" s="120"/>
      <c r="K183" s="133"/>
      <c r="L183" s="101"/>
    </row>
    <row r="184" spans="1:12" s="122" customFormat="1" ht="18" customHeight="1" thickBot="1">
      <c r="A184" s="113"/>
      <c r="B184" s="136" t="s">
        <v>245</v>
      </c>
      <c r="C184" s="131"/>
      <c r="D184" s="151" t="s">
        <v>9</v>
      </c>
      <c r="E184" s="117">
        <f>IF(ISNA(VLOOKUP(B184,'Messieurs Brut+Net'!$B$6:$AN$135,39,FALSE)),"",VLOOKUP(B184,'Messieurs Brut+Net'!$B$6:$AN$135,39,FALSE))</f>
        <v>292</v>
      </c>
      <c r="F184" s="118" t="str">
        <f>IF(ISNA(VLOOKUP(B184,'Dames Brut+ Net'!$B$7:$AN$74,39,FALSE)),"",VLOOKUP(B184,'Dames Brut+ Net'!$B$7:$AN$74,39,FALSE))</f>
        <v/>
      </c>
      <c r="G184" s="119" t="str">
        <f>IF(ISNA(VLOOKUP(B184,'Super Vétérans Brut + Net'!$B$6:$AN$29,39,FALSE)),"",VLOOKUP(B184,'Super Vétérans Brut + Net'!$B$6:$AN$29,39,FALSE))</f>
        <v/>
      </c>
      <c r="H184" s="120"/>
      <c r="I184" s="120"/>
      <c r="J184" s="120"/>
      <c r="K184" s="133"/>
      <c r="L184" s="101"/>
    </row>
    <row r="185" spans="1:12" s="122" customFormat="1" ht="18" customHeight="1" thickBot="1">
      <c r="A185" s="113"/>
      <c r="B185" s="126" t="s">
        <v>55</v>
      </c>
      <c r="C185" s="125"/>
      <c r="D185" s="151" t="s">
        <v>9</v>
      </c>
      <c r="E185" s="117" t="str">
        <f>IF(ISNA(VLOOKUP(B185,'Messieurs Brut+Net'!$B$6:$AN$135,39,FALSE)),"",VLOOKUP(B185,'Messieurs Brut+Net'!$B$6:$AN$135,39,FALSE))</f>
        <v/>
      </c>
      <c r="F185" s="118">
        <f>IF(ISNA(VLOOKUP(B185,'Dames Brut+ Net'!$B$7:$AN$74,39,FALSE)),"",VLOOKUP(B185,'Dames Brut+ Net'!$B$7:$AN$74,39,FALSE))</f>
        <v>284</v>
      </c>
      <c r="G185" s="119" t="str">
        <f>IF(ISNA(VLOOKUP(B185,'Super Vétérans Brut + Net'!$B$6:$AN$29,39,FALSE)),"",VLOOKUP(B185,'Super Vétérans Brut + Net'!$B$6:$AN$29,39,FALSE))</f>
        <v/>
      </c>
      <c r="H185" s="120"/>
      <c r="I185" s="120"/>
      <c r="J185" s="120"/>
      <c r="K185" s="133"/>
      <c r="L185" s="101"/>
    </row>
    <row r="186" spans="1:12" s="122" customFormat="1" ht="18" customHeight="1" thickBot="1">
      <c r="A186" s="113"/>
      <c r="B186" s="134" t="s">
        <v>115</v>
      </c>
      <c r="C186" s="131"/>
      <c r="D186" s="151" t="s">
        <v>9</v>
      </c>
      <c r="E186" s="117" t="str">
        <f>IF(ISNA(VLOOKUP(B186,'Messieurs Brut+Net'!$B$6:$AN$135,39,FALSE)),"",VLOOKUP(B186,'Messieurs Brut+Net'!$B$6:$AN$135,39,FALSE))</f>
        <v/>
      </c>
      <c r="F186" s="118">
        <f>IF(ISNA(VLOOKUP(B186,'Dames Brut+ Net'!$B$7:$AN$74,39,FALSE)),"",VLOOKUP(B186,'Dames Brut+ Net'!$B$7:$AN$74,39,FALSE))</f>
        <v>304</v>
      </c>
      <c r="G186" s="119" t="str">
        <f>IF(ISNA(VLOOKUP(B186,'Super Vétérans Brut + Net'!$B$6:$AN$29,39,FALSE)),"",VLOOKUP(B186,'Super Vétérans Brut + Net'!$B$6:$AN$29,39,FALSE))</f>
        <v/>
      </c>
      <c r="H186" s="120"/>
      <c r="I186" s="120"/>
      <c r="J186" s="120"/>
      <c r="K186" s="133"/>
      <c r="L186" s="101"/>
    </row>
    <row r="187" spans="1:12" s="122" customFormat="1" ht="18" customHeight="1" thickBot="1">
      <c r="A187" s="113"/>
      <c r="B187" s="126" t="s">
        <v>165</v>
      </c>
      <c r="C187" s="125"/>
      <c r="D187" s="151" t="s">
        <v>9</v>
      </c>
      <c r="E187" s="117" t="str">
        <f>IF(ISNA(VLOOKUP(B187,'Messieurs Brut+Net'!$B$6:$AN$135,39,FALSE)),"",VLOOKUP(B187,'Messieurs Brut+Net'!$B$6:$AN$135,39,FALSE))</f>
        <v/>
      </c>
      <c r="F187" s="118" t="str">
        <f>IF(ISNA(VLOOKUP(B187,'Dames Brut+ Net'!$B$7:$AN$74,39,FALSE)),"",VLOOKUP(B187,'Dames Brut+ Net'!$B$7:$AN$74,39,FALSE))</f>
        <v/>
      </c>
      <c r="G187" s="119" t="str">
        <f>IF(ISNA(VLOOKUP(B187,'Super Vétérans Brut + Net'!$B$6:$AN$29,39,FALSE)),"",VLOOKUP(B187,'Super Vétérans Brut + Net'!$B$6:$AN$29,39,FALSE))</f>
        <v/>
      </c>
      <c r="H187" s="120"/>
      <c r="I187" s="120"/>
      <c r="J187" s="120"/>
      <c r="K187" s="133"/>
      <c r="L187" s="101"/>
    </row>
    <row r="188" spans="1:12" s="122" customFormat="1" ht="18" customHeight="1" thickBot="1">
      <c r="A188" s="113"/>
      <c r="B188" s="134" t="s">
        <v>97</v>
      </c>
      <c r="C188" s="131"/>
      <c r="D188" s="151" t="s">
        <v>9</v>
      </c>
      <c r="E188" s="117" t="str">
        <f>IF(ISNA(VLOOKUP(B188,'Messieurs Brut+Net'!$B$6:$AN$135,39,FALSE)),"",VLOOKUP(B188,'Messieurs Brut+Net'!$B$6:$AN$135,39,FALSE))</f>
        <v/>
      </c>
      <c r="F188" s="118">
        <f>IF(ISNA(VLOOKUP(B188,'Dames Brut+ Net'!$B$7:$AN$74,39,FALSE)),"",VLOOKUP(B188,'Dames Brut+ Net'!$B$7:$AN$74,39,FALSE))</f>
        <v>82</v>
      </c>
      <c r="G188" s="119" t="str">
        <f>IF(ISNA(VLOOKUP(B188,'Super Vétérans Brut + Net'!$B$6:$AN$29,39,FALSE)),"",VLOOKUP(B188,'Super Vétérans Brut + Net'!$B$6:$AN$29,39,FALSE))</f>
        <v/>
      </c>
      <c r="H188" s="120"/>
      <c r="I188" s="120"/>
      <c r="J188" s="120"/>
      <c r="K188" s="133"/>
      <c r="L188" s="101"/>
    </row>
    <row r="189" spans="1:12" s="122" customFormat="1" ht="18" customHeight="1" thickBot="1">
      <c r="A189" s="113"/>
      <c r="B189" s="126" t="s">
        <v>98</v>
      </c>
      <c r="C189" s="131"/>
      <c r="D189" s="151" t="s">
        <v>9</v>
      </c>
      <c r="E189" s="117" t="str">
        <f>IF(ISNA(VLOOKUP(B189,'Messieurs Brut+Net'!$B$6:$AN$135,39,FALSE)),"",VLOOKUP(B189,'Messieurs Brut+Net'!$B$6:$AN$135,39,FALSE))</f>
        <v/>
      </c>
      <c r="F189" s="118">
        <f>IF(ISNA(VLOOKUP(B189,'Dames Brut+ Net'!$B$7:$AN$74,39,FALSE)),"",VLOOKUP(B189,'Dames Brut+ Net'!$B$7:$AN$74,39,FALSE))</f>
        <v>84</v>
      </c>
      <c r="G189" s="119" t="str">
        <f>IF(ISNA(VLOOKUP(B189,'Super Vétérans Brut + Net'!$B$6:$AN$29,39,FALSE)),"",VLOOKUP(B189,'Super Vétérans Brut + Net'!$B$6:$AN$29,39,FALSE))</f>
        <v/>
      </c>
      <c r="H189" s="120"/>
      <c r="I189" s="120"/>
      <c r="J189" s="120"/>
      <c r="K189" s="133"/>
      <c r="L189" s="101"/>
    </row>
    <row r="190" spans="1:12" s="122" customFormat="1" ht="18" customHeight="1" thickBot="1">
      <c r="A190" s="113"/>
      <c r="B190" s="134" t="s">
        <v>263</v>
      </c>
      <c r="C190" s="131"/>
      <c r="D190" s="151" t="s">
        <v>9</v>
      </c>
      <c r="E190" s="117" t="str">
        <f>IF(ISNA(VLOOKUP(B190,'Messieurs Brut+Net'!$B$6:$AN$135,39,FALSE)),"",VLOOKUP(B190,'Messieurs Brut+Net'!$B$6:$AN$135,39,FALSE))</f>
        <v/>
      </c>
      <c r="F190" s="118">
        <f>IF(ISNA(VLOOKUP(B190,'Dames Brut+ Net'!$B$7:$AN$74,39,FALSE)),"",VLOOKUP(B190,'Dames Brut+ Net'!$B$7:$AN$74,39,FALSE))</f>
        <v>233</v>
      </c>
      <c r="G190" s="119" t="str">
        <f>IF(ISNA(VLOOKUP(B190,'Super Vétérans Brut + Net'!$B$6:$AN$29,39,FALSE)),"",VLOOKUP(B190,'Super Vétérans Brut + Net'!$B$6:$AN$29,39,FALSE))</f>
        <v/>
      </c>
      <c r="H190" s="120"/>
      <c r="I190" s="120"/>
      <c r="J190" s="120"/>
      <c r="K190" s="133"/>
      <c r="L190" s="101"/>
    </row>
    <row r="191" spans="1:12" s="122" customFormat="1" ht="18" customHeight="1" thickBot="1">
      <c r="A191" s="113"/>
      <c r="B191" s="134" t="s">
        <v>265</v>
      </c>
      <c r="C191" s="131"/>
      <c r="D191" s="151" t="s">
        <v>9</v>
      </c>
      <c r="E191" s="117" t="str">
        <f>IF(ISNA(VLOOKUP(B191,'Messieurs Brut+Net'!$B$6:$AN$135,39,FALSE)),"",VLOOKUP(B191,'Messieurs Brut+Net'!$B$6:$AN$135,39,FALSE))</f>
        <v/>
      </c>
      <c r="F191" s="118">
        <f>IF(ISNA(VLOOKUP(B191,'Dames Brut+ Net'!$B$7:$AN$74,39,FALSE)),"",VLOOKUP(B191,'Dames Brut+ Net'!$B$7:$AN$74,39,FALSE))</f>
        <v>113</v>
      </c>
      <c r="G191" s="119" t="str">
        <f>IF(ISNA(VLOOKUP(B191,'Super Vétérans Brut + Net'!$B$6:$AN$29,39,FALSE)),"",VLOOKUP(B191,'Super Vétérans Brut + Net'!$B$6:$AN$29,39,FALSE))</f>
        <v/>
      </c>
      <c r="H191" s="120"/>
      <c r="I191" s="120"/>
      <c r="J191" s="120"/>
      <c r="K191" s="133"/>
      <c r="L191" s="101"/>
    </row>
    <row r="192" spans="1:12" s="122" customFormat="1" ht="18" customHeight="1" thickBot="1">
      <c r="A192" s="113"/>
      <c r="B192" s="134" t="s">
        <v>300</v>
      </c>
      <c r="C192" s="45"/>
      <c r="D192" s="62" t="s">
        <v>9</v>
      </c>
      <c r="E192" s="117" t="str">
        <f>IF(ISNA(VLOOKUP(B192,'Messieurs Brut+Net'!$B$6:$AN$135,39,FALSE)),"",VLOOKUP(B192,'Messieurs Brut+Net'!$B$6:$AN$135,39,FALSE))</f>
        <v/>
      </c>
      <c r="F192" s="118">
        <f>IF(ISNA(VLOOKUP(B192,'Dames Brut+ Net'!$B$7:$AN$74,39,FALSE)),"",VLOOKUP(B192,'Dames Brut+ Net'!$B$7:$AN$74,39,FALSE))</f>
        <v>43</v>
      </c>
      <c r="G192" s="119" t="str">
        <f>IF(ISNA(VLOOKUP(B192,'Super Vétérans Brut + Net'!$B$6:$AN$29,39,FALSE)),"",VLOOKUP(B192,'Super Vétérans Brut + Net'!$B$6:$AN$29,39,FALSE))</f>
        <v/>
      </c>
      <c r="H192" s="120"/>
      <c r="I192" s="120"/>
      <c r="J192" s="120"/>
      <c r="K192" s="133"/>
      <c r="L192" s="101"/>
    </row>
    <row r="193" spans="1:12" s="122" customFormat="1" ht="18" customHeight="1" thickBot="1">
      <c r="A193" s="113"/>
      <c r="B193" s="135" t="s">
        <v>50</v>
      </c>
      <c r="C193" s="125"/>
      <c r="D193" s="151" t="s">
        <v>9</v>
      </c>
      <c r="E193" s="117">
        <f>IF(ISNA(VLOOKUP(B193,'Messieurs Brut+Net'!$B$6:$AN$135,39,FALSE)),"",VLOOKUP(B193,'Messieurs Brut+Net'!$B$6:$AN$135,39,FALSE))</f>
        <v>353</v>
      </c>
      <c r="F193" s="118" t="str">
        <f>IF(ISNA(VLOOKUP(B193,'Dames Brut+ Net'!$B$7:$AN$74,39,FALSE)),"",VLOOKUP(B193,'Dames Brut+ Net'!$B$7:$AN$74,39,FALSE))</f>
        <v/>
      </c>
      <c r="G193" s="119" t="str">
        <f>IF(ISNA(VLOOKUP(B193,'Super Vétérans Brut + Net'!$B$6:$AN$29,39,FALSE)),"",VLOOKUP(B193,'Super Vétérans Brut + Net'!$B$6:$AN$29,39,FALSE))</f>
        <v/>
      </c>
      <c r="H193" s="120"/>
      <c r="I193" s="120"/>
      <c r="J193" s="120"/>
      <c r="K193" s="133"/>
      <c r="L193" s="101"/>
    </row>
    <row r="194" spans="1:12" s="122" customFormat="1" ht="18" customHeight="1" thickBot="1">
      <c r="A194" s="113"/>
      <c r="B194" s="136" t="s">
        <v>292</v>
      </c>
      <c r="C194" s="131"/>
      <c r="D194" s="151" t="s">
        <v>9</v>
      </c>
      <c r="E194" s="117">
        <f>IF(ISNA(VLOOKUP(B194,'Messieurs Brut+Net'!$B$6:$AN$135,39,FALSE)),"",VLOOKUP(B194,'Messieurs Brut+Net'!$B$6:$AN$135,39,FALSE))</f>
        <v>107</v>
      </c>
      <c r="F194" s="118" t="str">
        <f>IF(ISNA(VLOOKUP(B194,'Dames Brut+ Net'!$B$7:$AN$74,39,FALSE)),"",VLOOKUP(B194,'Dames Brut+ Net'!$B$7:$AN$74,39,FALSE))</f>
        <v/>
      </c>
      <c r="G194" s="119" t="str">
        <f>IF(ISNA(VLOOKUP(B194,'Super Vétérans Brut + Net'!$B$6:$AN$29,39,FALSE)),"",VLOOKUP(B194,'Super Vétérans Brut + Net'!$B$6:$AN$29,39,FALSE))</f>
        <v/>
      </c>
      <c r="H194" s="120"/>
      <c r="I194" s="120"/>
      <c r="J194" s="120"/>
      <c r="K194" s="133"/>
      <c r="L194" s="101"/>
    </row>
    <row r="195" spans="1:12" s="122" customFormat="1" ht="18" customHeight="1" thickBot="1">
      <c r="A195" s="113"/>
      <c r="B195" s="135" t="s">
        <v>30</v>
      </c>
      <c r="C195" s="125"/>
      <c r="D195" s="152" t="s">
        <v>12</v>
      </c>
      <c r="E195" s="117">
        <f>IF(ISNA(VLOOKUP(B195,'Messieurs Brut+Net'!$B$6:$AN$135,39,FALSE)),"",VLOOKUP(B195,'Messieurs Brut+Net'!$B$6:$AN$135,39,FALSE))</f>
        <v>246</v>
      </c>
      <c r="F195" s="118" t="str">
        <f>IF(ISNA(VLOOKUP(B195,'Dames Brut+ Net'!$B$7:$AN$74,39,FALSE)),"",VLOOKUP(B195,'Dames Brut+ Net'!$B$7:$AN$74,39,FALSE))</f>
        <v/>
      </c>
      <c r="G195" s="119" t="str">
        <f>IF(ISNA(VLOOKUP(B195,'Super Vétérans Brut + Net'!$B$6:$AN$29,39,FALSE)),"",VLOOKUP(B195,'Super Vétérans Brut + Net'!$B$6:$AN$29,39,FALSE))</f>
        <v/>
      </c>
      <c r="H195" s="120"/>
      <c r="I195" s="120"/>
      <c r="J195" s="120"/>
      <c r="K195" s="133"/>
      <c r="L195" s="101"/>
    </row>
    <row r="196" spans="1:12" s="122" customFormat="1" ht="18" customHeight="1" thickBot="1">
      <c r="A196" s="113"/>
      <c r="B196" s="135" t="s">
        <v>209</v>
      </c>
      <c r="C196" s="125"/>
      <c r="D196" s="152" t="s">
        <v>12</v>
      </c>
      <c r="E196" s="117">
        <f>IF(ISNA(VLOOKUP(B196,'Messieurs Brut+Net'!$B$6:$AN$135,39,FALSE)),"",VLOOKUP(B196,'Messieurs Brut+Net'!$B$6:$AN$135,39,FALSE))</f>
        <v>331</v>
      </c>
      <c r="F196" s="118" t="str">
        <f>IF(ISNA(VLOOKUP(B196,'Dames Brut+ Net'!$B$7:$AN$74,39,FALSE)),"",VLOOKUP(B196,'Dames Brut+ Net'!$B$7:$AN$74,39,FALSE))</f>
        <v/>
      </c>
      <c r="G196" s="119" t="str">
        <f>IF(ISNA(VLOOKUP(B196,'Super Vétérans Brut + Net'!$B$6:$AN$29,39,FALSE)),"",VLOOKUP(B196,'Super Vétérans Brut + Net'!$B$6:$AN$29,39,FALSE))</f>
        <v/>
      </c>
      <c r="H196" s="120"/>
      <c r="I196" s="120"/>
      <c r="J196" s="120"/>
      <c r="K196" s="133"/>
      <c r="L196" s="101"/>
    </row>
    <row r="197" spans="1:12" s="122" customFormat="1" ht="18" customHeight="1" thickBot="1">
      <c r="A197" s="113"/>
      <c r="B197" s="136" t="s">
        <v>24</v>
      </c>
      <c r="C197" s="131"/>
      <c r="D197" s="152" t="s">
        <v>12</v>
      </c>
      <c r="E197" s="117">
        <f>IF(ISNA(VLOOKUP(B197,'Messieurs Brut+Net'!$B$6:$AN$135,39,FALSE)),"",VLOOKUP(B197,'Messieurs Brut+Net'!$B$6:$AN$135,39,FALSE))</f>
        <v>244</v>
      </c>
      <c r="F197" s="118" t="str">
        <f>IF(ISNA(VLOOKUP(B197,'Dames Brut+ Net'!$B$7:$AN$74,39,FALSE)),"",VLOOKUP(B197,'Dames Brut+ Net'!$B$7:$AN$74,39,FALSE))</f>
        <v/>
      </c>
      <c r="G197" s="119" t="str">
        <f>IF(ISNA(VLOOKUP(B197,'Super Vétérans Brut + Net'!$B$6:$AN$29,39,FALSE)),"",VLOOKUP(B197,'Super Vétérans Brut + Net'!$B$6:$AN$29,39,FALSE))</f>
        <v/>
      </c>
      <c r="H197" s="120"/>
      <c r="I197" s="120"/>
      <c r="J197" s="120"/>
      <c r="K197" s="133"/>
      <c r="L197" s="101"/>
    </row>
    <row r="198" spans="1:12" s="122" customFormat="1" ht="18" customHeight="1" thickBot="1">
      <c r="A198" s="113"/>
      <c r="B198" s="126" t="s">
        <v>100</v>
      </c>
      <c r="C198" s="125"/>
      <c r="D198" s="152" t="s">
        <v>12</v>
      </c>
      <c r="E198" s="117" t="str">
        <f>IF(ISNA(VLOOKUP(B198,'Messieurs Brut+Net'!$B$6:$AN$135,39,FALSE)),"",VLOOKUP(B198,'Messieurs Brut+Net'!$B$6:$AN$135,39,FALSE))</f>
        <v/>
      </c>
      <c r="F198" s="118">
        <f>IF(ISNA(VLOOKUP(B198,'Dames Brut+ Net'!$B$7:$AN$74,39,FALSE)),"",VLOOKUP(B198,'Dames Brut+ Net'!$B$7:$AN$74,39,FALSE))</f>
        <v>0</v>
      </c>
      <c r="G198" s="119" t="str">
        <f>IF(ISNA(VLOOKUP(B198,'Super Vétérans Brut + Net'!$B$6:$AN$29,39,FALSE)),"",VLOOKUP(B198,'Super Vétérans Brut + Net'!$B$6:$AN$29,39,FALSE))</f>
        <v/>
      </c>
      <c r="H198" s="120"/>
      <c r="I198" s="120"/>
      <c r="J198" s="120"/>
      <c r="K198" s="133"/>
      <c r="L198" s="101"/>
    </row>
    <row r="199" spans="1:12" s="122" customFormat="1" ht="18" customHeight="1" thickBot="1">
      <c r="A199" s="113"/>
      <c r="B199" s="134" t="s">
        <v>49</v>
      </c>
      <c r="C199" s="131"/>
      <c r="D199" s="152" t="s">
        <v>12</v>
      </c>
      <c r="E199" s="117" t="str">
        <f>IF(ISNA(VLOOKUP(B199,'Messieurs Brut+Net'!$B$6:$AN$135,39,FALSE)),"",VLOOKUP(B199,'Messieurs Brut+Net'!$B$6:$AN$135,39,FALSE))</f>
        <v/>
      </c>
      <c r="F199" s="118">
        <f>IF(ISNA(VLOOKUP(B199,'Dames Brut+ Net'!$B$7:$AN$74,39,FALSE)),"",VLOOKUP(B199,'Dames Brut+ Net'!$B$7:$AN$74,39,FALSE))</f>
        <v>121</v>
      </c>
      <c r="G199" s="119" t="str">
        <f>IF(ISNA(VLOOKUP(B199,'Super Vétérans Brut + Net'!$B$6:$AN$29,39,FALSE)),"",VLOOKUP(B199,'Super Vétérans Brut + Net'!$B$6:$AN$29,39,FALSE))</f>
        <v/>
      </c>
      <c r="H199" s="120"/>
      <c r="I199" s="120"/>
      <c r="J199" s="120"/>
      <c r="K199" s="133"/>
      <c r="L199" s="101"/>
    </row>
    <row r="200" spans="1:12" s="122" customFormat="1" ht="18" customHeight="1" thickBot="1">
      <c r="A200" s="113"/>
      <c r="B200" s="134" t="s">
        <v>262</v>
      </c>
      <c r="C200" s="131"/>
      <c r="D200" s="152" t="s">
        <v>12</v>
      </c>
      <c r="E200" s="117" t="str">
        <f>IF(ISNA(VLOOKUP(B200,'Messieurs Brut+Net'!$B$6:$AN$135,39,FALSE)),"",VLOOKUP(B200,'Messieurs Brut+Net'!$B$6:$AN$135,39,FALSE))</f>
        <v/>
      </c>
      <c r="F200" s="118">
        <f>IF(ISNA(VLOOKUP(B200,'Dames Brut+ Net'!$B$7:$AN$74,39,FALSE)),"",VLOOKUP(B200,'Dames Brut+ Net'!$B$7:$AN$74,39,FALSE))</f>
        <v>103</v>
      </c>
      <c r="G200" s="119" t="str">
        <f>IF(ISNA(VLOOKUP(B200,'Super Vétérans Brut + Net'!$B$6:$AN$29,39,FALSE)),"",VLOOKUP(B200,'Super Vétérans Brut + Net'!$B$6:$AN$29,39,FALSE))</f>
        <v/>
      </c>
      <c r="H200" s="120"/>
      <c r="I200" s="120"/>
      <c r="J200" s="120"/>
      <c r="K200" s="133"/>
      <c r="L200" s="101"/>
    </row>
    <row r="201" spans="1:12" s="122" customFormat="1" ht="18" customHeight="1" thickBot="1">
      <c r="A201" s="113"/>
      <c r="B201" s="135" t="s">
        <v>17</v>
      </c>
      <c r="C201" s="125"/>
      <c r="D201" s="152" t="s">
        <v>12</v>
      </c>
      <c r="E201" s="117">
        <f>IF(ISNA(VLOOKUP(B201,'Messieurs Brut+Net'!$B$6:$AN$135,39,FALSE)),"",VLOOKUP(B201,'Messieurs Brut+Net'!$B$6:$AN$135,39,FALSE))</f>
        <v>248</v>
      </c>
      <c r="F201" s="118" t="str">
        <f>IF(ISNA(VLOOKUP(B201,'Dames Brut+ Net'!$B$7:$AN$74,39,FALSE)),"",VLOOKUP(B201,'Dames Brut+ Net'!$B$7:$AN$74,39,FALSE))</f>
        <v/>
      </c>
      <c r="G201" s="119" t="str">
        <f>IF(ISNA(VLOOKUP(B201,'Super Vétérans Brut + Net'!$B$6:$AN$29,39,FALSE)),"",VLOOKUP(B201,'Super Vétérans Brut + Net'!$B$6:$AN$29,39,FALSE))</f>
        <v/>
      </c>
      <c r="H201" s="120"/>
      <c r="I201" s="120"/>
      <c r="J201" s="120"/>
      <c r="K201" s="133"/>
      <c r="L201" s="101"/>
    </row>
    <row r="202" spans="1:12" s="122" customFormat="1" ht="18" customHeight="1" thickBot="1">
      <c r="A202" s="113"/>
      <c r="B202" s="136" t="s">
        <v>91</v>
      </c>
      <c r="C202" s="153"/>
      <c r="D202" s="152" t="s">
        <v>12</v>
      </c>
      <c r="E202" s="117">
        <f>IF(ISNA(VLOOKUP(B202,'Messieurs Brut+Net'!$B$6:$AN$135,39,FALSE)),"",VLOOKUP(B202,'Messieurs Brut+Net'!$B$6:$AN$135,39,FALSE))</f>
        <v>178</v>
      </c>
      <c r="F202" s="118" t="str">
        <f>IF(ISNA(VLOOKUP(B202,'Dames Brut+ Net'!$B$7:$AN$74,39,FALSE)),"",VLOOKUP(B202,'Dames Brut+ Net'!$B$7:$AN$74,39,FALSE))</f>
        <v/>
      </c>
      <c r="G202" s="119" t="str">
        <f>IF(ISNA(VLOOKUP(B202,'Super Vétérans Brut + Net'!$B$6:$AN$29,39,FALSE)),"",VLOOKUP(B202,'Super Vétérans Brut + Net'!$B$6:$AN$29,39,FALSE))</f>
        <v/>
      </c>
      <c r="H202" s="120"/>
      <c r="I202" s="120"/>
      <c r="J202" s="120"/>
      <c r="K202" s="133"/>
      <c r="L202" s="101"/>
    </row>
    <row r="203" spans="1:12" s="122" customFormat="1" ht="18" customHeight="1" thickBot="1">
      <c r="A203" s="113"/>
      <c r="B203" s="154" t="s">
        <v>180</v>
      </c>
      <c r="C203" s="155"/>
      <c r="D203" s="152" t="s">
        <v>12</v>
      </c>
      <c r="E203" s="117" t="str">
        <f>IF(ISNA(VLOOKUP(B203,'Messieurs Brut+Net'!$B$6:$AN$135,39,FALSE)),"",VLOOKUP(B203,'Messieurs Brut+Net'!$B$6:$AN$135,39,FALSE))</f>
        <v/>
      </c>
      <c r="F203" s="118" t="str">
        <f>IF(ISNA(VLOOKUP(B203,'Dames Brut+ Net'!$B$7:$AN$74,39,FALSE)),"",VLOOKUP(B203,'Dames Brut+ Net'!$B$7:$AN$74,39,FALSE))</f>
        <v/>
      </c>
      <c r="G203" s="119">
        <v>70</v>
      </c>
      <c r="H203" s="127">
        <f>SUM(LARGE(E195:E204,1)+(LARGE(E195:E204,2)+(LARGE(E195:E204,3))))</f>
        <v>887</v>
      </c>
      <c r="I203" s="128">
        <f>SUM(LARGE(F195:F204,1))</f>
        <v>121</v>
      </c>
      <c r="J203" s="129">
        <f>SUM(LARGE(G195:G204,1))</f>
        <v>70</v>
      </c>
      <c r="K203" s="130">
        <f t="shared" ref="K203" si="3">H203+I203+J203</f>
        <v>1078</v>
      </c>
      <c r="L203" s="101">
        <f>RANK(K203,$K$22:$K$230,0)</f>
        <v>7</v>
      </c>
    </row>
    <row r="204" spans="1:12" s="122" customFormat="1" ht="18" customHeight="1" thickBot="1">
      <c r="A204" s="113"/>
      <c r="B204" s="135" t="s">
        <v>202</v>
      </c>
      <c r="C204" s="156"/>
      <c r="D204" s="152" t="s">
        <v>12</v>
      </c>
      <c r="E204" s="117">
        <f>IF(ISNA(VLOOKUP(B204,'Messieurs Brut+Net'!$B$6:$AN$135,39,FALSE)),"",VLOOKUP(B204,'Messieurs Brut+Net'!$B$6:$AN$135,39,FALSE))</f>
        <v>308</v>
      </c>
      <c r="F204" s="118" t="str">
        <f>IF(ISNA(VLOOKUP(B204,'Dames Brut+ Net'!$B$7:$AN$74,39,FALSE)),"",VLOOKUP(B204,'Dames Brut+ Net'!$B$7:$AN$74,39,FALSE))</f>
        <v/>
      </c>
      <c r="G204" s="119" t="str">
        <f>IF(ISNA(VLOOKUP(B204,'Super Vétérans Brut + Net'!$B$6:$AN$29,39,FALSE)),"",VLOOKUP(B204,'Super Vétérans Brut + Net'!$B$6:$AN$29,39,FALSE))</f>
        <v/>
      </c>
      <c r="H204" s="120"/>
      <c r="I204" s="120"/>
      <c r="J204" s="120"/>
      <c r="K204" s="133"/>
      <c r="L204" s="101"/>
    </row>
    <row r="205" spans="1:12" s="122" customFormat="1" ht="18" customHeight="1" thickBot="1">
      <c r="A205" s="113"/>
      <c r="B205" s="126" t="s">
        <v>214</v>
      </c>
      <c r="C205" s="156"/>
      <c r="D205" s="157" t="s">
        <v>132</v>
      </c>
      <c r="E205" s="117" t="str">
        <f>IF(ISNA(VLOOKUP(B205,'Messieurs Brut+Net'!$B$6:$AN$135,39,FALSE)),"",VLOOKUP(B205,'Messieurs Brut+Net'!$B$6:$AN$135,39,FALSE))</f>
        <v/>
      </c>
      <c r="F205" s="118">
        <f>IF(ISNA(VLOOKUP(B205,'Dames Brut+ Net'!$B$7:$AN$74,39,FALSE)),"",VLOOKUP(B205,'Dames Brut+ Net'!$B$7:$AN$74,39,FALSE))</f>
        <v>159</v>
      </c>
      <c r="G205" s="119" t="str">
        <f>IF(ISNA(VLOOKUP(B205,'Super Vétérans Brut + Net'!$B$6:$AN$29,39,FALSE)),"",VLOOKUP(B205,'Super Vétérans Brut + Net'!$B$6:$AN$29,39,FALSE))</f>
        <v/>
      </c>
      <c r="H205" s="120"/>
      <c r="I205" s="120"/>
      <c r="J205" s="120"/>
      <c r="K205" s="133"/>
      <c r="L205" s="101"/>
    </row>
    <row r="206" spans="1:12" s="122" customFormat="1" ht="18" customHeight="1" thickBot="1">
      <c r="A206" s="113"/>
      <c r="B206" s="158" t="s">
        <v>221</v>
      </c>
      <c r="C206" s="156"/>
      <c r="D206" s="157" t="s">
        <v>132</v>
      </c>
      <c r="E206" s="117">
        <f>IF(ISNA(VLOOKUP(B206,'Messieurs Brut+Net'!$B$6:$AN$135,39,FALSE)),"",VLOOKUP(B206,'Messieurs Brut+Net'!$B$6:$AN$135,39,FALSE))</f>
        <v>34</v>
      </c>
      <c r="F206" s="118" t="str">
        <f>IF(ISNA(VLOOKUP(B206,'Dames Brut+ Net'!$B$7:$AN$74,39,FALSE)),"",VLOOKUP(B206,'Dames Brut+ Net'!$B$7:$AN$74,39,FALSE))</f>
        <v/>
      </c>
      <c r="G206" s="119" t="str">
        <f>IF(ISNA(VLOOKUP(B206,'Super Vétérans Brut + Net'!$B$6:$AN$29,39,FALSE)),"",VLOOKUP(B206,'Super Vétérans Brut + Net'!$B$6:$AN$29,39,FALSE))</f>
        <v/>
      </c>
      <c r="H206" s="120"/>
      <c r="I206" s="120"/>
      <c r="J206" s="120"/>
      <c r="K206" s="133"/>
      <c r="L206" s="101"/>
    </row>
    <row r="207" spans="1:12" s="122" customFormat="1" ht="18" customHeight="1" thickBot="1">
      <c r="A207" s="113"/>
      <c r="B207" s="158" t="s">
        <v>156</v>
      </c>
      <c r="C207" s="156"/>
      <c r="D207" s="157" t="s">
        <v>132</v>
      </c>
      <c r="E207" s="117">
        <f>IF(ISNA(VLOOKUP(B207,'Messieurs Brut+Net'!$B$6:$AN$135,39,FALSE)),"",VLOOKUP(B207,'Messieurs Brut+Net'!$B$6:$AN$135,39,FALSE))</f>
        <v>267</v>
      </c>
      <c r="F207" s="118" t="str">
        <f>IF(ISNA(VLOOKUP(B207,'Dames Brut+ Net'!$B$7:$AN$74,39,FALSE)),"",VLOOKUP(B207,'Dames Brut+ Net'!$B$7:$AN$74,39,FALSE))</f>
        <v/>
      </c>
      <c r="G207" s="119" t="str">
        <f>IF(ISNA(VLOOKUP(B207,'Super Vétérans Brut + Net'!$B$6:$AN$29,39,FALSE)),"",VLOOKUP(B207,'Super Vétérans Brut + Net'!$B$6:$AN$29,39,FALSE))</f>
        <v/>
      </c>
      <c r="H207" s="120"/>
      <c r="I207" s="120"/>
      <c r="J207" s="120"/>
      <c r="K207" s="133"/>
      <c r="L207" s="101"/>
    </row>
    <row r="208" spans="1:12" s="122" customFormat="1" ht="18" customHeight="1" thickBot="1">
      <c r="A208" s="113"/>
      <c r="B208" s="158" t="s">
        <v>255</v>
      </c>
      <c r="C208" s="156"/>
      <c r="D208" s="157" t="s">
        <v>132</v>
      </c>
      <c r="E208" s="117">
        <f>IF(ISNA(VLOOKUP(B208,'Messieurs Brut+Net'!$B$6:$AN$135,39,FALSE)),"",VLOOKUP(B208,'Messieurs Brut+Net'!$B$6:$AN$135,39,FALSE))</f>
        <v>61</v>
      </c>
      <c r="F208" s="118" t="str">
        <f>IF(ISNA(VLOOKUP(B208,'Dames Brut+ Net'!$B$7:$AN$74,39,FALSE)),"",VLOOKUP(B208,'Dames Brut+ Net'!$B$7:$AN$74,39,FALSE))</f>
        <v/>
      </c>
      <c r="G208" s="119" t="str">
        <f>IF(ISNA(VLOOKUP(B208,'Super Vétérans Brut + Net'!$B$6:$AN$29,39,FALSE)),"",VLOOKUP(B208,'Super Vétérans Brut + Net'!$B$6:$AN$29,39,FALSE))</f>
        <v/>
      </c>
      <c r="H208" s="120"/>
      <c r="I208" s="120"/>
      <c r="J208" s="120"/>
      <c r="K208" s="133"/>
      <c r="L208" s="101"/>
    </row>
    <row r="209" spans="1:12" s="122" customFormat="1" ht="18" customHeight="1" thickBot="1">
      <c r="A209" s="113"/>
      <c r="B209" s="126" t="s">
        <v>174</v>
      </c>
      <c r="C209" s="156"/>
      <c r="D209" s="157" t="s">
        <v>132</v>
      </c>
      <c r="E209" s="117" t="str">
        <f>IF(ISNA(VLOOKUP(B209,'Messieurs Brut+Net'!$B$6:$AN$135,39,FALSE)),"",VLOOKUP(B209,'Messieurs Brut+Net'!$B$6:$AN$135,39,FALSE))</f>
        <v/>
      </c>
      <c r="F209" s="118">
        <f>IF(ISNA(VLOOKUP(B209,'Dames Brut+ Net'!$B$7:$AN$74,39,FALSE)),"",VLOOKUP(B209,'Dames Brut+ Net'!$B$7:$AN$74,39,FALSE))</f>
        <v>83</v>
      </c>
      <c r="G209" s="119" t="str">
        <f>IF(ISNA(VLOOKUP(B209,'Super Vétérans Brut + Net'!$B$6:$AN$29,39,FALSE)),"",VLOOKUP(B209,'Super Vétérans Brut + Net'!$B$6:$AN$29,39,FALSE))</f>
        <v/>
      </c>
      <c r="H209" s="120"/>
      <c r="I209" s="120"/>
      <c r="J209" s="120"/>
      <c r="K209" s="133"/>
      <c r="L209" s="101"/>
    </row>
    <row r="210" spans="1:12" s="122" customFormat="1" ht="18" customHeight="1" thickBot="1">
      <c r="A210" s="113"/>
      <c r="B210" s="126" t="s">
        <v>215</v>
      </c>
      <c r="C210" s="156"/>
      <c r="D210" s="157" t="s">
        <v>132</v>
      </c>
      <c r="E210" s="117" t="str">
        <f>IF(ISNA(VLOOKUP(B210,'Messieurs Brut+Net'!$B$6:$AN$135,39,FALSE)),"",VLOOKUP(B210,'Messieurs Brut+Net'!$B$6:$AN$135,39,FALSE))</f>
        <v/>
      </c>
      <c r="F210" s="118">
        <f>IF(ISNA(VLOOKUP(B210,'Dames Brut+ Net'!$B$7:$AN$74,39,FALSE)),"",VLOOKUP(B210,'Dames Brut+ Net'!$B$7:$AN$74,39,FALSE))</f>
        <v>83</v>
      </c>
      <c r="G210" s="119" t="str">
        <f>IF(ISNA(VLOOKUP(B210,'Super Vétérans Brut + Net'!$B$6:$AN$29,39,FALSE)),"",VLOOKUP(B210,'Super Vétérans Brut + Net'!$B$6:$AN$29,39,FALSE))</f>
        <v/>
      </c>
      <c r="H210" s="120"/>
      <c r="I210" s="120"/>
      <c r="J210" s="120"/>
      <c r="K210" s="133"/>
      <c r="L210" s="101"/>
    </row>
    <row r="211" spans="1:12" s="122" customFormat="1" ht="18" customHeight="1" thickBot="1">
      <c r="A211" s="113"/>
      <c r="B211" s="126" t="s">
        <v>130</v>
      </c>
      <c r="C211" s="156"/>
      <c r="D211" s="157" t="s">
        <v>132</v>
      </c>
      <c r="E211" s="117" t="str">
        <f>IF(ISNA(VLOOKUP(B211,'Messieurs Brut+Net'!$B$6:$AN$135,39,FALSE)),"",VLOOKUP(B211,'Messieurs Brut+Net'!$B$6:$AN$135,39,FALSE))</f>
        <v/>
      </c>
      <c r="F211" s="118">
        <f>IF(ISNA(VLOOKUP(B211,'Dames Brut+ Net'!$B$7:$AN$74,39,FALSE)),"",VLOOKUP(B211,'Dames Brut+ Net'!$B$7:$AN$74,39,FALSE))</f>
        <v>235</v>
      </c>
      <c r="G211" s="119" t="str">
        <f>IF(ISNA(VLOOKUP(B211,'Super Vétérans Brut + Net'!$B$6:$AN$29,39,FALSE)),"",VLOOKUP(B211,'Super Vétérans Brut + Net'!$B$6:$AN$29,39,FALSE))</f>
        <v/>
      </c>
      <c r="H211" s="120"/>
      <c r="I211" s="120"/>
      <c r="J211" s="120"/>
      <c r="K211" s="133"/>
      <c r="L211" s="101"/>
    </row>
    <row r="212" spans="1:12" s="122" customFormat="1" ht="18" customHeight="1" thickBot="1">
      <c r="A212" s="113"/>
      <c r="B212" s="158" t="s">
        <v>137</v>
      </c>
      <c r="C212" s="156"/>
      <c r="D212" s="157" t="s">
        <v>132</v>
      </c>
      <c r="E212" s="117">
        <f>IF(ISNA(VLOOKUP(B212,'Messieurs Brut+Net'!$B$6:$AN$135,39,FALSE)),"",VLOOKUP(B212,'Messieurs Brut+Net'!$B$6:$AN$135,39,FALSE))</f>
        <v>304</v>
      </c>
      <c r="F212" s="118" t="str">
        <f>IF(ISNA(VLOOKUP(B212,'Dames Brut+ Net'!$B$7:$AN$74,39,FALSE)),"",VLOOKUP(B212,'Dames Brut+ Net'!$B$7:$AN$74,39,FALSE))</f>
        <v/>
      </c>
      <c r="G212" s="119" t="str">
        <f>IF(ISNA(VLOOKUP(B212,'Super Vétérans Brut + Net'!$B$6:$AN$29,39,FALSE)),"",VLOOKUP(B212,'Super Vétérans Brut + Net'!$B$6:$AN$29,39,FALSE))</f>
        <v/>
      </c>
      <c r="H212" s="120"/>
      <c r="I212" s="120"/>
      <c r="J212" s="120"/>
      <c r="K212" s="133"/>
      <c r="L212" s="101"/>
    </row>
    <row r="213" spans="1:12" s="122" customFormat="1" ht="18" customHeight="1" thickBot="1">
      <c r="A213" s="113"/>
      <c r="B213" s="158" t="s">
        <v>193</v>
      </c>
      <c r="C213" s="156"/>
      <c r="D213" s="157" t="s">
        <v>132</v>
      </c>
      <c r="E213" s="117">
        <f>IF(ISNA(VLOOKUP(B213,'Messieurs Brut+Net'!$B$6:$AN$135,39,FALSE)),"",VLOOKUP(B213,'Messieurs Brut+Net'!$B$6:$AN$135,39,FALSE))</f>
        <v>42</v>
      </c>
      <c r="F213" s="118" t="str">
        <f>IF(ISNA(VLOOKUP(B213,'Dames Brut+ Net'!$B$7:$AN$74,39,FALSE)),"",VLOOKUP(B213,'Dames Brut+ Net'!$B$7:$AN$74,39,FALSE))</f>
        <v/>
      </c>
      <c r="G213" s="119" t="str">
        <f>IF(ISNA(VLOOKUP(B213,'Super Vétérans Brut + Net'!$B$6:$AN$29,39,FALSE)),"",VLOOKUP(B213,'Super Vétérans Brut + Net'!$B$6:$AN$29,39,FALSE))</f>
        <v/>
      </c>
      <c r="H213" s="120"/>
      <c r="I213" s="120"/>
      <c r="J213" s="120"/>
      <c r="K213" s="133"/>
      <c r="L213" s="101"/>
    </row>
    <row r="214" spans="1:12" s="122" customFormat="1" ht="18" customHeight="1" thickBot="1">
      <c r="A214" s="113"/>
      <c r="B214" s="126" t="s">
        <v>205</v>
      </c>
      <c r="C214" s="156"/>
      <c r="D214" s="157" t="s">
        <v>132</v>
      </c>
      <c r="E214" s="117" t="str">
        <f>IF(ISNA(VLOOKUP(B214,'Messieurs Brut+Net'!$B$6:$AN$135,39,FALSE)),"",VLOOKUP(B214,'Messieurs Brut+Net'!$B$6:$AN$135,39,FALSE))</f>
        <v/>
      </c>
      <c r="F214" s="118">
        <f>IF(ISNA(VLOOKUP(B214,'Dames Brut+ Net'!$B$7:$AN$74,39,FALSE)),"",VLOOKUP(B214,'Dames Brut+ Net'!$B$7:$AN$74,39,FALSE))</f>
        <v>171</v>
      </c>
      <c r="G214" s="119" t="str">
        <f>IF(ISNA(VLOOKUP(B214,'Super Vétérans Brut + Net'!$B$6:$AN$29,39,FALSE)),"",VLOOKUP(B214,'Super Vétérans Brut + Net'!$B$6:$AN$29,39,FALSE))</f>
        <v/>
      </c>
      <c r="H214" s="120"/>
      <c r="I214" s="120"/>
      <c r="J214" s="120"/>
      <c r="K214" s="133"/>
      <c r="L214" s="101"/>
    </row>
    <row r="215" spans="1:12" s="122" customFormat="1" ht="18" customHeight="1" thickBot="1">
      <c r="A215" s="113"/>
      <c r="B215" s="158" t="s">
        <v>285</v>
      </c>
      <c r="C215" s="156"/>
      <c r="D215" s="157" t="s">
        <v>132</v>
      </c>
      <c r="E215" s="117">
        <f>IF(ISNA(VLOOKUP(B215,'Messieurs Brut+Net'!$B$6:$AN$135,39,FALSE)),"",VLOOKUP(B215,'Messieurs Brut+Net'!$B$6:$AN$135,39,FALSE))</f>
        <v>38</v>
      </c>
      <c r="F215" s="118" t="str">
        <f>IF(ISNA(VLOOKUP(B215,'Dames Brut+ Net'!$B$7:$AN$74,39,FALSE)),"",VLOOKUP(B215,'Dames Brut+ Net'!$B$7:$AN$74,39,FALSE))</f>
        <v/>
      </c>
      <c r="G215" s="119" t="str">
        <f>IF(ISNA(VLOOKUP(B215,'Super Vétérans Brut + Net'!$B$6:$AN$29,39,FALSE)),"",VLOOKUP(B215,'Super Vétérans Brut + Net'!$B$6:$AN$29,39,FALSE))</f>
        <v/>
      </c>
      <c r="H215" s="120"/>
      <c r="I215" s="120"/>
      <c r="J215" s="120"/>
      <c r="K215" s="133"/>
      <c r="L215" s="101"/>
    </row>
    <row r="216" spans="1:12" s="122" customFormat="1" ht="18" customHeight="1" thickBot="1">
      <c r="A216" s="113"/>
      <c r="B216" s="159" t="s">
        <v>175</v>
      </c>
      <c r="C216" s="156"/>
      <c r="D216" s="157" t="s">
        <v>132</v>
      </c>
      <c r="E216" s="117" t="str">
        <f>IF(ISNA(VLOOKUP(B216,'Messieurs Brut+Net'!$B$6:$AN$135,39,FALSE)),"",VLOOKUP(B216,'Messieurs Brut+Net'!$B$6:$AN$135,39,FALSE))</f>
        <v/>
      </c>
      <c r="F216" s="118">
        <f>IF(ISNA(VLOOKUP(B216,'Dames Brut+ Net'!$B$7:$AN$74,39,FALSE)),"",VLOOKUP(B216,'Dames Brut+ Net'!$B$7:$AN$74,39,FALSE))</f>
        <v>102</v>
      </c>
      <c r="G216" s="119" t="str">
        <f>IF(ISNA(VLOOKUP(B216,'Super Vétérans Brut + Net'!$B$6:$AN$29,39,FALSE)),"",VLOOKUP(B216,'Super Vétérans Brut + Net'!$B$6:$AN$29,39,FALSE))</f>
        <v/>
      </c>
      <c r="H216" s="120"/>
      <c r="I216" s="120"/>
      <c r="J216" s="120"/>
      <c r="K216" s="133"/>
      <c r="L216" s="101"/>
    </row>
    <row r="217" spans="1:12" s="122" customFormat="1" ht="18" customHeight="1" thickBot="1">
      <c r="A217" s="113"/>
      <c r="B217" s="159" t="s">
        <v>176</v>
      </c>
      <c r="C217" s="156"/>
      <c r="D217" s="157" t="s">
        <v>132</v>
      </c>
      <c r="E217" s="117" t="str">
        <f>IF(ISNA(VLOOKUP(B217,'Messieurs Brut+Net'!$B$6:$AN$135,39,FALSE)),"",VLOOKUP(B217,'Messieurs Brut+Net'!$B$6:$AN$135,39,FALSE))</f>
        <v/>
      </c>
      <c r="F217" s="118">
        <f>IF(ISNA(VLOOKUP(B217,'Dames Brut+ Net'!$B$7:$AN$74,39,FALSE)),"",VLOOKUP(B217,'Dames Brut+ Net'!$B$7:$AN$74,39,FALSE))</f>
        <v>102</v>
      </c>
      <c r="G217" s="119" t="str">
        <f>IF(ISNA(VLOOKUP(B217,'Super Vétérans Brut + Net'!$B$6:$AN$29,39,FALSE)),"",VLOOKUP(B217,'Super Vétérans Brut + Net'!$B$6:$AN$29,39,FALSE))</f>
        <v/>
      </c>
      <c r="H217" s="120"/>
      <c r="I217" s="120"/>
      <c r="J217" s="120"/>
      <c r="K217" s="133"/>
      <c r="L217" s="101"/>
    </row>
    <row r="218" spans="1:12" s="122" customFormat="1" ht="18" customHeight="1" thickBot="1">
      <c r="A218" s="113"/>
      <c r="B218" s="124" t="s">
        <v>210</v>
      </c>
      <c r="C218" s="156"/>
      <c r="D218" s="157" t="s">
        <v>132</v>
      </c>
      <c r="E218" s="117" t="str">
        <f>IF(ISNA(VLOOKUP(B218,'Messieurs Brut+Net'!$B$6:$AN$135,39,FALSE)),"",VLOOKUP(B218,'Messieurs Brut+Net'!$B$6:$AN$135,39,FALSE))</f>
        <v/>
      </c>
      <c r="F218" s="118" t="str">
        <f>IF(ISNA(VLOOKUP(B218,'Dames Brut+ Net'!$B$7:$AN$74,39,FALSE)),"",VLOOKUP(B218,'Dames Brut+ Net'!$B$7:$AN$74,39,FALSE))</f>
        <v/>
      </c>
      <c r="G218" s="119">
        <f>IF(ISNA(VLOOKUP(B218,'Super Vétérans Brut + Net'!$B$6:$AN$29,39,FALSE)),"",VLOOKUP(B218,'Super Vétérans Brut + Net'!$B$6:$AN$29,39,FALSE))</f>
        <v>0</v>
      </c>
      <c r="H218" s="120"/>
      <c r="I218" s="120"/>
      <c r="J218" s="120"/>
      <c r="K218" s="133"/>
      <c r="L218" s="101"/>
    </row>
    <row r="219" spans="1:12" s="122" customFormat="1" ht="18" customHeight="1" thickBot="1">
      <c r="A219" s="113"/>
      <c r="B219" s="158" t="s">
        <v>194</v>
      </c>
      <c r="C219" s="156"/>
      <c r="D219" s="157" t="s">
        <v>132</v>
      </c>
      <c r="E219" s="117">
        <f>IF(ISNA(VLOOKUP(B219,'Messieurs Brut+Net'!$B$6:$AN$135,39,FALSE)),"",VLOOKUP(B219,'Messieurs Brut+Net'!$B$6:$AN$135,39,FALSE))</f>
        <v>249</v>
      </c>
      <c r="F219" s="118" t="str">
        <f>IF(ISNA(VLOOKUP(B219,'Dames Brut+ Net'!$B$7:$AN$74,39,FALSE)),"",VLOOKUP(B219,'Dames Brut+ Net'!$B$7:$AN$74,39,FALSE))</f>
        <v/>
      </c>
      <c r="G219" s="119" t="str">
        <f>IF(ISNA(VLOOKUP(B219,'Super Vétérans Brut + Net'!$B$6:$AN$29,39,FALSE)),"",VLOOKUP(B219,'Super Vétérans Brut + Net'!$B$6:$AN$29,39,FALSE))</f>
        <v/>
      </c>
      <c r="H219" s="120"/>
      <c r="I219" s="120"/>
      <c r="J219" s="120"/>
      <c r="K219" s="133"/>
      <c r="L219" s="101"/>
    </row>
    <row r="220" spans="1:12" s="122" customFormat="1" ht="18" customHeight="1" thickBot="1">
      <c r="A220" s="113"/>
      <c r="B220" s="126" t="s">
        <v>131</v>
      </c>
      <c r="C220" s="156"/>
      <c r="D220" s="157" t="s">
        <v>132</v>
      </c>
      <c r="E220" s="117" t="str">
        <f>IF(ISNA(VLOOKUP(B220,'Messieurs Brut+Net'!$B$6:$AN$135,39,FALSE)),"",VLOOKUP(B220,'Messieurs Brut+Net'!$B$6:$AN$135,39,FALSE))</f>
        <v/>
      </c>
      <c r="F220" s="118">
        <f>IF(ISNA(VLOOKUP(B220,'Dames Brut+ Net'!$B$7:$AN$74,39,FALSE)),"",VLOOKUP(B220,'Dames Brut+ Net'!$B$7:$AN$74,39,FALSE))</f>
        <v>154</v>
      </c>
      <c r="G220" s="119" t="str">
        <f>IF(ISNA(VLOOKUP(B220,'Super Vétérans Brut + Net'!$B$6:$AN$29,39,FALSE)),"",VLOOKUP(B220,'Super Vétérans Brut + Net'!$B$6:$AN$29,39,FALSE))</f>
        <v/>
      </c>
      <c r="H220" s="120"/>
      <c r="I220" s="120"/>
      <c r="J220" s="120"/>
      <c r="K220" s="133"/>
      <c r="L220" s="101"/>
    </row>
    <row r="221" spans="1:12" s="122" customFormat="1" ht="18" customHeight="1" thickBot="1">
      <c r="A221" s="113"/>
      <c r="B221" s="158" t="s">
        <v>138</v>
      </c>
      <c r="C221" s="156"/>
      <c r="D221" s="157" t="s">
        <v>132</v>
      </c>
      <c r="E221" s="117">
        <f>IF(ISNA(VLOOKUP(B221,'Messieurs Brut+Net'!$B$6:$AN$135,39,FALSE)),"",VLOOKUP(B221,'Messieurs Brut+Net'!$B$6:$AN$135,39,FALSE))</f>
        <v>199</v>
      </c>
      <c r="F221" s="118" t="str">
        <f>IF(ISNA(VLOOKUP(B221,'Dames Brut+ Net'!$B$7:$AN$74,39,FALSE)),"",VLOOKUP(B221,'Dames Brut+ Net'!$B$7:$AN$74,39,FALSE))</f>
        <v/>
      </c>
      <c r="G221" s="119" t="str">
        <f>IF(ISNA(VLOOKUP(B221,'Super Vétérans Brut + Net'!$B$6:$AN$29,39,FALSE)),"",VLOOKUP(B221,'Super Vétérans Brut + Net'!$B$6:$AN$29,39,FALSE))</f>
        <v/>
      </c>
      <c r="H221" s="120"/>
      <c r="I221" s="120"/>
      <c r="J221" s="120"/>
      <c r="K221" s="133"/>
      <c r="L221" s="101"/>
    </row>
    <row r="222" spans="1:12" s="122" customFormat="1" ht="18" customHeight="1" thickBot="1">
      <c r="A222" s="113"/>
      <c r="B222" s="158" t="s">
        <v>139</v>
      </c>
      <c r="C222" s="156"/>
      <c r="D222" s="157" t="s">
        <v>132</v>
      </c>
      <c r="E222" s="117">
        <f>IF(ISNA(VLOOKUP(B222,'Messieurs Brut+Net'!$B$6:$AN$135,39,FALSE)),"",VLOOKUP(B222,'Messieurs Brut+Net'!$B$6:$AN$135,39,FALSE))</f>
        <v>276</v>
      </c>
      <c r="F222" s="118" t="str">
        <f>IF(ISNA(VLOOKUP(B222,'Dames Brut+ Net'!$B$7:$AN$74,39,FALSE)),"",VLOOKUP(B222,'Dames Brut+ Net'!$B$7:$AN$74,39,FALSE))</f>
        <v/>
      </c>
      <c r="G222" s="119" t="str">
        <f>IF(ISNA(VLOOKUP(B222,'Super Vétérans Brut + Net'!$B$6:$AN$29,39,FALSE)),"",VLOOKUP(B222,'Super Vétérans Brut + Net'!$B$6:$AN$29,39,FALSE))</f>
        <v/>
      </c>
      <c r="H222" s="120"/>
      <c r="I222" s="120"/>
      <c r="J222" s="120"/>
      <c r="K222" s="133"/>
      <c r="L222" s="101"/>
    </row>
    <row r="223" spans="1:12" s="122" customFormat="1" ht="18" customHeight="1" thickBot="1">
      <c r="A223" s="113"/>
      <c r="B223" s="158" t="s">
        <v>243</v>
      </c>
      <c r="C223" s="156"/>
      <c r="D223" s="157" t="s">
        <v>132</v>
      </c>
      <c r="E223" s="117">
        <f>IF(ISNA(VLOOKUP(B223,'Messieurs Brut+Net'!$B$6:$AN$135,39,FALSE)),"",VLOOKUP(B223,'Messieurs Brut+Net'!$B$6:$AN$135,39,FALSE))</f>
        <v>132</v>
      </c>
      <c r="F223" s="118" t="str">
        <f>IF(ISNA(VLOOKUP(B223,'Dames Brut+ Net'!$B$7:$AN$74,39,FALSE)),"",VLOOKUP(B223,'Dames Brut+ Net'!$B$7:$AN$74,39,FALSE))</f>
        <v/>
      </c>
      <c r="G223" s="119" t="str">
        <f>IF(ISNA(VLOOKUP(B223,'Super Vétérans Brut + Net'!$B$6:$AN$29,39,FALSE)),"",VLOOKUP(B223,'Super Vétérans Brut + Net'!$B$6:$AN$29,39,FALSE))</f>
        <v/>
      </c>
      <c r="H223" s="120"/>
      <c r="I223" s="120"/>
      <c r="J223" s="120"/>
      <c r="K223" s="133"/>
      <c r="L223" s="101"/>
    </row>
    <row r="224" spans="1:12" s="122" customFormat="1" ht="18" customHeight="1" thickBot="1">
      <c r="A224" s="113"/>
      <c r="B224" s="158" t="s">
        <v>250</v>
      </c>
      <c r="C224" s="156"/>
      <c r="D224" s="157" t="s">
        <v>132</v>
      </c>
      <c r="E224" s="117">
        <f>IF(ISNA(VLOOKUP(B224,'Messieurs Brut+Net'!$B$6:$AN$135,39,FALSE)),"",VLOOKUP(B224,'Messieurs Brut+Net'!$B$6:$AN$135,39,FALSE))</f>
        <v>191</v>
      </c>
      <c r="F224" s="118" t="str">
        <f>IF(ISNA(VLOOKUP(B224,'Dames Brut+ Net'!$B$7:$AN$74,39,FALSE)),"",VLOOKUP(B224,'Dames Brut+ Net'!$B$7:$AN$74,39,FALSE))</f>
        <v/>
      </c>
      <c r="G224" s="119" t="str">
        <f>IF(ISNA(VLOOKUP(B224,'Super Vétérans Brut + Net'!$B$6:$AN$29,39,FALSE)),"",VLOOKUP(B224,'Super Vétérans Brut + Net'!$B$6:$AN$29,39,FALSE))</f>
        <v/>
      </c>
      <c r="H224" s="120"/>
      <c r="I224" s="120"/>
      <c r="J224" s="120"/>
      <c r="K224" s="133"/>
      <c r="L224" s="101"/>
    </row>
    <row r="225" spans="1:12" s="122" customFormat="1" ht="18" customHeight="1" thickBot="1">
      <c r="A225" s="113"/>
      <c r="B225" s="158" t="s">
        <v>260</v>
      </c>
      <c r="C225" s="156"/>
      <c r="D225" s="157" t="s">
        <v>132</v>
      </c>
      <c r="E225" s="117">
        <f>IF(ISNA(VLOOKUP(B225,'Messieurs Brut+Net'!$B$6:$AN$135,39,FALSE)),"",VLOOKUP(B225,'Messieurs Brut+Net'!$B$6:$AN$135,39,FALSE))</f>
        <v>34</v>
      </c>
      <c r="F225" s="118" t="str">
        <f>IF(ISNA(VLOOKUP(B225,'Dames Brut+ Net'!$B$7:$AN$74,39,FALSE)),"",VLOOKUP(B225,'Dames Brut+ Net'!$B$7:$AN$74,39,FALSE))</f>
        <v/>
      </c>
      <c r="G225" s="119" t="str">
        <f>IF(ISNA(VLOOKUP(B225,'Super Vétérans Brut + Net'!$B$6:$AN$29,39,FALSE)),"",VLOOKUP(B225,'Super Vétérans Brut + Net'!$B$6:$AN$29,39,FALSE))</f>
        <v/>
      </c>
      <c r="H225" s="120"/>
      <c r="I225" s="120"/>
      <c r="J225" s="120"/>
      <c r="K225" s="133"/>
      <c r="L225" s="101"/>
    </row>
    <row r="226" spans="1:12" s="122" customFormat="1" ht="18" customHeight="1" thickBot="1">
      <c r="A226" s="113"/>
      <c r="B226" s="158" t="s">
        <v>307</v>
      </c>
      <c r="C226" s="156"/>
      <c r="D226" s="157" t="s">
        <v>132</v>
      </c>
      <c r="E226" s="117">
        <f>IF(ISNA(VLOOKUP(B226,'Messieurs Brut+Net'!$B$6:$AN$135,39,FALSE)),"",VLOOKUP(B226,'Messieurs Brut+Net'!$B$6:$AN$135,39,FALSE))</f>
        <v>38</v>
      </c>
      <c r="F226" s="118" t="str">
        <f>IF(ISNA(VLOOKUP(B226,'Dames Brut+ Net'!$B$7:$AN$74,39,FALSE)),"",VLOOKUP(B226,'Dames Brut+ Net'!$B$7:$AN$74,39,FALSE))</f>
        <v/>
      </c>
      <c r="G226" s="119" t="str">
        <f>IF(ISNA(VLOOKUP(B226,'Super Vétérans Brut + Net'!$B$6:$AN$29,39,FALSE)),"",VLOOKUP(B226,'Super Vétérans Brut + Net'!$B$6:$AN$29,39,FALSE))</f>
        <v/>
      </c>
      <c r="H226" s="120"/>
      <c r="I226" s="120"/>
      <c r="J226" s="120"/>
      <c r="K226" s="133"/>
      <c r="L226" s="101"/>
    </row>
    <row r="227" spans="1:12" s="122" customFormat="1" ht="18" customHeight="1" thickBot="1">
      <c r="A227" s="113"/>
      <c r="B227" s="158" t="s">
        <v>310</v>
      </c>
      <c r="C227" s="156"/>
      <c r="D227" s="157" t="s">
        <v>132</v>
      </c>
      <c r="E227" s="117">
        <f>IF(ISNA(VLOOKUP(B227,'Messieurs Brut+Net'!$B$6:$AN$135,39,FALSE)),"",VLOOKUP(B227,'Messieurs Brut+Net'!$B$6:$AN$135,39,FALSE))</f>
        <v>27</v>
      </c>
      <c r="F227" s="118" t="str">
        <f>IF(ISNA(VLOOKUP(B227,'Dames Brut+ Net'!$B$7:$AN$74,39,FALSE)),"",VLOOKUP(B227,'Dames Brut+ Net'!$B$7:$AN$74,39,FALSE))</f>
        <v/>
      </c>
      <c r="G227" s="119" t="str">
        <f>IF(ISNA(VLOOKUP(B227,'Super Vétérans Brut + Net'!$B$6:$AN$29,39,FALSE)),"",VLOOKUP(B227,'Super Vétérans Brut + Net'!$B$6:$AN$29,39,FALSE))</f>
        <v/>
      </c>
      <c r="H227" s="120"/>
      <c r="I227" s="120"/>
      <c r="J227" s="120"/>
      <c r="K227" s="133"/>
      <c r="L227" s="101"/>
    </row>
    <row r="228" spans="1:12" s="122" customFormat="1" ht="18" customHeight="1" thickBot="1">
      <c r="A228" s="113"/>
      <c r="B228" s="158" t="s">
        <v>195</v>
      </c>
      <c r="C228" s="156"/>
      <c r="D228" s="157" t="s">
        <v>132</v>
      </c>
      <c r="E228" s="117">
        <f>IF(ISNA(VLOOKUP(B228,'Messieurs Brut+Net'!$B$6:$AN$135,39,FALSE)),"",VLOOKUP(B228,'Messieurs Brut+Net'!$B$6:$AN$135,39,FALSE))</f>
        <v>84</v>
      </c>
      <c r="F228" s="118" t="str">
        <f>IF(ISNA(VLOOKUP(B228,'Dames Brut+ Net'!$B$7:$AN$74,39,FALSE)),"",VLOOKUP(B228,'Dames Brut+ Net'!$B$7:$AN$74,39,FALSE))</f>
        <v/>
      </c>
      <c r="G228" s="119" t="str">
        <f>IF(ISNA(VLOOKUP(B228,'Super Vétérans Brut + Net'!$B$6:$AN$29,39,FALSE)),"",VLOOKUP(B228,'Super Vétérans Brut + Net'!$B$6:$AN$29,39,FALSE))</f>
        <v/>
      </c>
      <c r="H228" s="120"/>
      <c r="I228" s="120"/>
      <c r="J228" s="120"/>
      <c r="K228" s="133"/>
      <c r="L228" s="101"/>
    </row>
    <row r="229" spans="1:12" s="122" customFormat="1" ht="18" customHeight="1" thickBot="1">
      <c r="A229" s="113"/>
      <c r="B229" s="126" t="s">
        <v>178</v>
      </c>
      <c r="C229" s="156"/>
      <c r="D229" s="157" t="s">
        <v>132</v>
      </c>
      <c r="E229" s="117" t="str">
        <f>IF(ISNA(VLOOKUP(B229,'Messieurs Brut+Net'!$B$6:$AN$135,39,FALSE)),"",VLOOKUP(B229,'Messieurs Brut+Net'!$B$6:$AN$135,39,FALSE))</f>
        <v/>
      </c>
      <c r="F229" s="118">
        <f>IF(ISNA(VLOOKUP(B229,'Dames Brut+ Net'!$B$7:$AN$74,39,FALSE)),"",VLOOKUP(B229,'Dames Brut+ Net'!$B$7:$AN$74,39,FALSE))</f>
        <v>209</v>
      </c>
      <c r="G229" s="119" t="str">
        <f>IF(ISNA(VLOOKUP(B229,'Super Vétérans Brut + Net'!$B$6:$AN$29,39,FALSE)),"",VLOOKUP(B229,'Super Vétérans Brut + Net'!$B$6:$AN$29,39,FALSE))</f>
        <v/>
      </c>
      <c r="H229" s="127">
        <f>SUM(LARGE(E205:E241,1)+(LARGE(E205:E241,2)+(LARGE(E205:E241,3))))</f>
        <v>847</v>
      </c>
      <c r="I229" s="128">
        <f>SUM(LARGE(F205:F241,1))</f>
        <v>235</v>
      </c>
      <c r="J229" s="129">
        <f>SUM(LARGE(G205:G241,1))</f>
        <v>0</v>
      </c>
      <c r="K229" s="130">
        <f t="shared" ref="K229" si="4">H229+I229+J229</f>
        <v>1082</v>
      </c>
      <c r="L229" s="101">
        <f>RANK(K229,$K$22:$K$230,0)</f>
        <v>6</v>
      </c>
    </row>
    <row r="230" spans="1:12" s="122" customFormat="1" ht="18" customHeight="1" thickBot="1">
      <c r="A230" s="113"/>
      <c r="B230" s="159" t="s">
        <v>206</v>
      </c>
      <c r="C230" s="164"/>
      <c r="D230" s="157" t="s">
        <v>132</v>
      </c>
      <c r="E230" s="117" t="str">
        <f>IF(ISNA(VLOOKUP(B230,'Messieurs Brut+Net'!$B$6:$AN$135,39,FALSE)),"",VLOOKUP(B230,'Messieurs Brut+Net'!$B$6:$AN$135,39,FALSE))</f>
        <v/>
      </c>
      <c r="F230" s="118">
        <f>IF(ISNA(VLOOKUP(B230,'Dames Brut+ Net'!$B$7:$AN$74,39,FALSE)),"",VLOOKUP(B230,'Dames Brut+ Net'!$B$7:$AN$74,39,FALSE))</f>
        <v>151</v>
      </c>
      <c r="G230" s="119" t="str">
        <f>IF(ISNA(VLOOKUP(B230,'Super Vétérans Brut + Net'!$B$6:$AN$29,39,FALSE)),"",VLOOKUP(B230,'Super Vétérans Brut + Net'!$B$6:$AN$29,39,FALSE))</f>
        <v/>
      </c>
      <c r="H230" s="120"/>
      <c r="I230" s="120"/>
      <c r="J230" s="120"/>
      <c r="K230" s="133"/>
      <c r="L230" s="101"/>
    </row>
    <row r="231" spans="1:12" s="122" customFormat="1" ht="18" customHeight="1" thickBot="1">
      <c r="A231" s="113"/>
      <c r="B231" s="159" t="s">
        <v>278</v>
      </c>
      <c r="C231" s="164"/>
      <c r="D231" s="157" t="s">
        <v>132</v>
      </c>
      <c r="E231" s="117" t="str">
        <f>IF(ISNA(VLOOKUP(B231,'Messieurs Brut+Net'!$B$6:$AN$135,39,FALSE)),"",VLOOKUP(B231,'Messieurs Brut+Net'!$B$6:$AN$135,39,FALSE))</f>
        <v/>
      </c>
      <c r="F231" s="118">
        <f>IF(ISNA(VLOOKUP(B231,'Dames Brut+ Net'!$B$7:$AN$74,39,FALSE)),"",VLOOKUP(B231,'Dames Brut+ Net'!$B$7:$AN$74,39,FALSE))</f>
        <v>38</v>
      </c>
      <c r="G231" s="119" t="str">
        <f>IF(ISNA(VLOOKUP(B231,'Super Vétérans Brut + Net'!$B$6:$AN$29,39,FALSE)),"",VLOOKUP(B231,'Super Vétérans Brut + Net'!$B$6:$AN$29,39,FALSE))</f>
        <v/>
      </c>
      <c r="H231" s="120"/>
      <c r="I231" s="120"/>
      <c r="J231" s="120"/>
      <c r="K231" s="133"/>
      <c r="L231" s="101"/>
    </row>
    <row r="232" spans="1:12" s="122" customFormat="1" ht="18" customHeight="1" thickBot="1">
      <c r="A232" s="113"/>
      <c r="B232" s="159" t="s">
        <v>251</v>
      </c>
      <c r="C232" s="45"/>
      <c r="D232" s="89" t="s">
        <v>132</v>
      </c>
      <c r="E232" s="117" t="str">
        <f>IF(ISNA(VLOOKUP(B232,'Messieurs Brut+Net'!$B$6:$AN$135,39,FALSE)),"",VLOOKUP(B232,'Messieurs Brut+Net'!$B$6:$AN$135,39,FALSE))</f>
        <v/>
      </c>
      <c r="F232" s="118">
        <f>IF(ISNA(VLOOKUP(B232,'Dames Brut+ Net'!$B$7:$AN$74,39,FALSE)),"",VLOOKUP(B232,'Dames Brut+ Net'!$B$7:$AN$74,39,FALSE))</f>
        <v>42</v>
      </c>
      <c r="G232" s="119" t="str">
        <f>IF(ISNA(VLOOKUP(B232,'Super Vétérans Brut + Net'!$B$6:$AN$29,39,FALSE)),"",VLOOKUP(B232,'Super Vétérans Brut + Net'!$B$6:$AN$29,39,FALSE))</f>
        <v/>
      </c>
      <c r="H232" s="120"/>
      <c r="I232" s="120"/>
      <c r="J232" s="120"/>
      <c r="K232" s="133"/>
      <c r="L232" s="101"/>
    </row>
    <row r="233" spans="1:12" s="122" customFormat="1" ht="18" customHeight="1" thickBot="1">
      <c r="A233" s="113"/>
      <c r="B233" s="126" t="s">
        <v>252</v>
      </c>
      <c r="C233" s="45"/>
      <c r="D233" s="89" t="s">
        <v>132</v>
      </c>
      <c r="E233" s="117" t="str">
        <f>IF(ISNA(VLOOKUP(B233,'Messieurs Brut+Net'!$B$6:$AN$135,39,FALSE)),"",VLOOKUP(B233,'Messieurs Brut+Net'!$B$6:$AN$135,39,FALSE))</f>
        <v/>
      </c>
      <c r="F233" s="118">
        <f>IF(ISNA(VLOOKUP(B233,'Dames Brut+ Net'!$B$7:$AN$74,39,FALSE)),"",VLOOKUP(B233,'Dames Brut+ Net'!$B$7:$AN$74,39,FALSE))</f>
        <v>35</v>
      </c>
      <c r="G233" s="119" t="str">
        <f>IF(ISNA(VLOOKUP(B233,'Super Vétérans Brut + Net'!$B$6:$AN$29,39,FALSE)),"",VLOOKUP(B233,'Super Vétérans Brut + Net'!$B$6:$AN$29,39,FALSE))</f>
        <v/>
      </c>
      <c r="H233" s="120"/>
      <c r="I233" s="120"/>
      <c r="J233" s="120"/>
      <c r="K233" s="133"/>
      <c r="L233" s="101"/>
    </row>
    <row r="234" spans="1:12" s="122" customFormat="1" ht="18" customHeight="1" thickBot="1">
      <c r="A234" s="113"/>
      <c r="B234" s="159" t="s">
        <v>253</v>
      </c>
      <c r="C234" s="45"/>
      <c r="D234" s="89" t="s">
        <v>132</v>
      </c>
      <c r="E234" s="117" t="str">
        <f>IF(ISNA(VLOOKUP(B234,'Messieurs Brut+Net'!$B$6:$AN$135,39,FALSE)),"",VLOOKUP(B234,'Messieurs Brut+Net'!$B$6:$AN$135,39,FALSE))</f>
        <v/>
      </c>
      <c r="F234" s="118">
        <f>IF(ISNA(VLOOKUP(B234,'Dames Brut+ Net'!$B$7:$AN$74,39,FALSE)),"",VLOOKUP(B234,'Dames Brut+ Net'!$B$7:$AN$74,39,FALSE))</f>
        <v>43</v>
      </c>
      <c r="G234" s="119" t="str">
        <f>IF(ISNA(VLOOKUP(B234,'Super Vétérans Brut + Net'!$B$6:$AN$29,39,FALSE)),"",VLOOKUP(B234,'Super Vétérans Brut + Net'!$B$6:$AN$29,39,FALSE))</f>
        <v/>
      </c>
      <c r="H234" s="120"/>
      <c r="I234" s="120"/>
      <c r="J234" s="120"/>
      <c r="K234" s="133"/>
      <c r="L234" s="101"/>
    </row>
    <row r="235" spans="1:12" s="122" customFormat="1" ht="18" customHeight="1" thickBot="1">
      <c r="A235" s="113"/>
      <c r="B235" s="159" t="s">
        <v>311</v>
      </c>
      <c r="C235" s="45"/>
      <c r="D235" s="89" t="s">
        <v>132</v>
      </c>
      <c r="E235" s="117" t="str">
        <f>IF(ISNA(VLOOKUP(B235,'Messieurs Brut+Net'!$B$6:$AN$135,39,FALSE)),"",VLOOKUP(B235,'Messieurs Brut+Net'!$B$6:$AN$135,39,FALSE))</f>
        <v/>
      </c>
      <c r="F235" s="118">
        <f>IF(ISNA(VLOOKUP(B235,'Dames Brut+ Net'!$B$7:$AN$74,39,FALSE)),"",VLOOKUP(B235,'Dames Brut+ Net'!$B$7:$AN$74,39,FALSE))</f>
        <v>32</v>
      </c>
      <c r="G235" s="119" t="str">
        <f>IF(ISNA(VLOOKUP(B235,'Super Vétérans Brut + Net'!$B$6:$AN$29,39,FALSE)),"",VLOOKUP(B235,'Super Vétérans Brut + Net'!$B$6:$AN$29,39,FALSE))</f>
        <v/>
      </c>
      <c r="H235" s="120"/>
      <c r="I235" s="120"/>
      <c r="J235" s="120"/>
      <c r="K235" s="133"/>
      <c r="L235" s="101"/>
    </row>
    <row r="236" spans="1:12" s="122" customFormat="1" ht="18" customHeight="1" thickBot="1">
      <c r="A236" s="113"/>
      <c r="B236" s="159" t="s">
        <v>254</v>
      </c>
      <c r="C236" s="45"/>
      <c r="D236" s="89" t="s">
        <v>132</v>
      </c>
      <c r="E236" s="117" t="str">
        <f>IF(ISNA(VLOOKUP(B236,'Messieurs Brut+Net'!$B$6:$AN$135,39,FALSE)),"",VLOOKUP(B236,'Messieurs Brut+Net'!$B$6:$AN$135,39,FALSE))</f>
        <v/>
      </c>
      <c r="F236" s="118" t="str">
        <f>IF(ISNA(VLOOKUP(B236,'Dames Brut+ Net'!$B$7:$AN$74,39,FALSE)),"",VLOOKUP(B236,'Dames Brut+ Net'!$B$7:$AN$74,39,FALSE))</f>
        <v/>
      </c>
      <c r="G236" s="119" t="str">
        <f>IF(ISNA(VLOOKUP(B236,'Super Vétérans Brut + Net'!$B$6:$AN$29,39,FALSE)),"",VLOOKUP(B236,'Super Vétérans Brut + Net'!$B$6:$AN$29,39,FALSE))</f>
        <v/>
      </c>
      <c r="H236" s="120"/>
      <c r="I236" s="120"/>
      <c r="J236" s="120"/>
      <c r="K236" s="133"/>
      <c r="L236" s="101"/>
    </row>
    <row r="237" spans="1:12" s="122" customFormat="1" ht="18" customHeight="1" thickBot="1">
      <c r="A237" s="113"/>
      <c r="B237" s="160" t="s">
        <v>216</v>
      </c>
      <c r="C237" s="161"/>
      <c r="D237" s="157" t="s">
        <v>132</v>
      </c>
      <c r="E237" s="117" t="str">
        <f>IF(ISNA(VLOOKUP(B237,'Messieurs Brut+Net'!$B$6:$AN$135,39,FALSE)),"",VLOOKUP(B237,'Messieurs Brut+Net'!$B$6:$AN$135,39,FALSE))</f>
        <v/>
      </c>
      <c r="F237" s="118">
        <f>IF(ISNA(VLOOKUP(B237,'Dames Brut+ Net'!$B$7:$AN$74,39,FALSE)),"",VLOOKUP(B237,'Dames Brut+ Net'!$B$7:$AN$74,39,FALSE))</f>
        <v>92</v>
      </c>
      <c r="G237" s="119" t="str">
        <f>IF(ISNA(VLOOKUP(B237,'Super Vétérans Brut + Net'!$B$6:$AN$29,39,FALSE)),"",VLOOKUP(B237,'Super Vétérans Brut + Net'!$B$6:$AN$29,39,FALSE))</f>
        <v/>
      </c>
      <c r="H237" s="120"/>
      <c r="I237" s="120"/>
      <c r="J237" s="120"/>
      <c r="K237" s="133"/>
      <c r="L237" s="101"/>
    </row>
    <row r="238" spans="1:12" s="122" customFormat="1" ht="18" customHeight="1" thickBot="1">
      <c r="A238" s="113"/>
      <c r="B238" s="160" t="s">
        <v>217</v>
      </c>
      <c r="C238" s="161"/>
      <c r="D238" s="157" t="s">
        <v>132</v>
      </c>
      <c r="E238" s="117" t="str">
        <f>IF(ISNA(VLOOKUP(B238,'Messieurs Brut+Net'!$B$6:$AN$135,39,FALSE)),"",VLOOKUP(B238,'Messieurs Brut+Net'!$B$6:$AN$135,39,FALSE))</f>
        <v/>
      </c>
      <c r="F238" s="118">
        <f>IF(ISNA(VLOOKUP(B238,'Dames Brut+ Net'!$B$7:$AN$74,39,FALSE)),"",VLOOKUP(B238,'Dames Brut+ Net'!$B$7:$AN$74,39,FALSE))</f>
        <v>69</v>
      </c>
      <c r="G238" s="119" t="str">
        <f>IF(ISNA(VLOOKUP(B238,'Super Vétérans Brut + Net'!$B$6:$AN$29,39,FALSE)),"",VLOOKUP(B238,'Super Vétérans Brut + Net'!$B$6:$AN$29,39,FALSE))</f>
        <v/>
      </c>
      <c r="H238" s="120"/>
      <c r="I238" s="120"/>
      <c r="J238" s="120"/>
      <c r="K238" s="133"/>
      <c r="L238" s="101"/>
    </row>
    <row r="239" spans="1:12" s="122" customFormat="1" ht="18" customHeight="1" thickBot="1">
      <c r="A239" s="113"/>
      <c r="B239" s="160" t="s">
        <v>218</v>
      </c>
      <c r="C239" s="161"/>
      <c r="D239" s="157" t="s">
        <v>132</v>
      </c>
      <c r="E239" s="117" t="str">
        <f>IF(ISNA(VLOOKUP(B239,'Messieurs Brut+Net'!$B$6:$AN$135,39,FALSE)),"",VLOOKUP(B239,'Messieurs Brut+Net'!$B$6:$AN$135,39,FALSE))</f>
        <v/>
      </c>
      <c r="F239" s="118">
        <f>IF(ISNA(VLOOKUP(B239,'Dames Brut+ Net'!$B$7:$AN$74,39,FALSE)),"",VLOOKUP(B239,'Dames Brut+ Net'!$B$7:$AN$74,39,FALSE))</f>
        <v>42</v>
      </c>
      <c r="G239" s="119" t="str">
        <f>IF(ISNA(VLOOKUP(B239,'Super Vétérans Brut + Net'!$B$6:$AN$29,39,FALSE)),"",VLOOKUP(B239,'Super Vétérans Brut + Net'!$B$6:$AN$29,39,FALSE))</f>
        <v/>
      </c>
      <c r="H239" s="120"/>
      <c r="I239" s="120"/>
      <c r="J239" s="120"/>
      <c r="K239" s="133"/>
      <c r="L239" s="101"/>
    </row>
    <row r="240" spans="1:12" s="122" customFormat="1" ht="18" customHeight="1" thickBot="1">
      <c r="A240" s="113"/>
      <c r="B240" s="160" t="s">
        <v>177</v>
      </c>
      <c r="C240" s="161"/>
      <c r="D240" s="157" t="s">
        <v>132</v>
      </c>
      <c r="E240" s="117" t="str">
        <f>IF(ISNA(VLOOKUP(B240,'Messieurs Brut+Net'!$B$6:$AN$135,39,FALSE)),"",VLOOKUP(B240,'Messieurs Brut+Net'!$B$6:$AN$135,39,FALSE))</f>
        <v/>
      </c>
      <c r="F240" s="118">
        <f>IF(ISNA(VLOOKUP(B240,'Dames Brut+ Net'!$B$7:$AN$74,39,FALSE)),"",VLOOKUP(B240,'Dames Brut+ Net'!$B$7:$AN$74,39,FALSE))</f>
        <v>211</v>
      </c>
      <c r="G240" s="119" t="str">
        <f>IF(ISNA(VLOOKUP(B240,'Super Vétérans Brut + Net'!$B$6:$AN$29,39,FALSE)),"",VLOOKUP(B240,'Super Vétérans Brut + Net'!$B$6:$AN$29,39,FALSE))</f>
        <v/>
      </c>
      <c r="H240" s="120"/>
      <c r="I240" s="120"/>
      <c r="J240" s="120"/>
      <c r="K240" s="133"/>
      <c r="L240" s="101"/>
    </row>
    <row r="241" spans="1:12" s="122" customFormat="1" ht="18" customHeight="1">
      <c r="A241" s="113"/>
      <c r="B241" s="160" t="s">
        <v>219</v>
      </c>
      <c r="C241" s="161"/>
      <c r="D241" s="157" t="s">
        <v>132</v>
      </c>
      <c r="E241" s="117" t="str">
        <f>IF(ISNA(VLOOKUP(B241,'Messieurs Brut+Net'!$B$6:$AN$135,39,FALSE)),"",VLOOKUP(B241,'Messieurs Brut+Net'!$B$6:$AN$135,39,FALSE))</f>
        <v/>
      </c>
      <c r="F241" s="118">
        <f>IF(ISNA(VLOOKUP(B241,'Dames Brut+ Net'!$B$7:$AN$74,39,FALSE)),"",VLOOKUP(B241,'Dames Brut+ Net'!$B$7:$AN$74,39,FALSE))</f>
        <v>75</v>
      </c>
      <c r="G241" s="119" t="str">
        <f>IF(ISNA(VLOOKUP(B241,'Super Vétérans Brut + Net'!$B$6:$AN$29,39,FALSE)),"",VLOOKUP(B241,'Super Vétérans Brut + Net'!$B$6:$AN$29,39,FALSE))</f>
        <v/>
      </c>
      <c r="H241" s="120"/>
      <c r="I241" s="120"/>
      <c r="J241" s="120"/>
      <c r="K241" s="133"/>
      <c r="L241" s="101"/>
    </row>
  </sheetData>
  <mergeCells count="6">
    <mergeCell ref="A1:C1"/>
    <mergeCell ref="E13:L13"/>
    <mergeCell ref="E14:L14"/>
    <mergeCell ref="H15:L15"/>
    <mergeCell ref="E15:G15"/>
    <mergeCell ref="A2:B2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N18"/>
  <sheetViews>
    <sheetView zoomScale="68" zoomScaleNormal="68" workbookViewId="0">
      <selection activeCell="M17" sqref="M17"/>
    </sheetView>
  </sheetViews>
  <sheetFormatPr baseColWidth="10" defaultRowHeight="14.4"/>
  <cols>
    <col min="1" max="1" width="7.88671875" customWidth="1"/>
    <col min="2" max="2" width="6" style="12" customWidth="1"/>
    <col min="3" max="3" width="27.44140625" customWidth="1"/>
    <col min="4" max="4" width="24" customWidth="1"/>
    <col min="5" max="5" width="5.33203125" customWidth="1"/>
    <col min="6" max="6" width="7.88671875" style="12" customWidth="1"/>
    <col min="7" max="7" width="6" style="12" customWidth="1"/>
    <col min="8" max="8" width="27.44140625" style="12" customWidth="1"/>
    <col min="9" max="9" width="24" style="12" customWidth="1"/>
    <col min="10" max="10" width="5" customWidth="1"/>
    <col min="11" max="11" width="7.88671875" style="12" customWidth="1"/>
    <col min="12" max="12" width="6" style="12" customWidth="1"/>
    <col min="13" max="13" width="27.44140625" style="12" customWidth="1"/>
    <col min="14" max="14" width="24" style="12" customWidth="1"/>
  </cols>
  <sheetData>
    <row r="1" spans="1:14" s="81" customFormat="1" ht="55.2" customHeight="1" thickBot="1">
      <c r="A1" s="185" t="s">
        <v>164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7"/>
    </row>
    <row r="2" spans="1:14" s="79" customFormat="1" ht="15" thickBot="1"/>
    <row r="3" spans="1:14" s="80" customFormat="1" ht="48.6" customHeight="1" thickBot="1">
      <c r="A3" s="188" t="s">
        <v>147</v>
      </c>
      <c r="B3" s="189"/>
      <c r="C3" s="190"/>
      <c r="D3" s="191"/>
      <c r="F3" s="181" t="s">
        <v>150</v>
      </c>
      <c r="G3" s="182"/>
      <c r="H3" s="183"/>
      <c r="I3" s="184"/>
      <c r="K3" s="177" t="s">
        <v>153</v>
      </c>
      <c r="L3" s="178"/>
      <c r="M3" s="179"/>
      <c r="N3" s="180"/>
    </row>
    <row r="4" spans="1:14" s="82" customFormat="1" ht="30.6" customHeight="1">
      <c r="A4" s="87" t="s">
        <v>142</v>
      </c>
      <c r="B4" s="88">
        <v>352</v>
      </c>
      <c r="C4" s="87" t="s">
        <v>314</v>
      </c>
      <c r="D4" s="87" t="s">
        <v>315</v>
      </c>
      <c r="F4" s="87" t="s">
        <v>145</v>
      </c>
      <c r="G4" s="88">
        <v>406</v>
      </c>
      <c r="H4" s="87" t="s">
        <v>320</v>
      </c>
      <c r="I4" s="87" t="s">
        <v>315</v>
      </c>
      <c r="K4" s="87" t="s">
        <v>145</v>
      </c>
      <c r="L4" s="88">
        <v>420</v>
      </c>
      <c r="M4" s="87" t="s">
        <v>325</v>
      </c>
      <c r="N4" s="87" t="s">
        <v>315</v>
      </c>
    </row>
    <row r="5" spans="1:14" s="82" customFormat="1" ht="30.6" customHeight="1">
      <c r="A5" s="83" t="s">
        <v>143</v>
      </c>
      <c r="B5" s="85">
        <v>352</v>
      </c>
      <c r="C5" s="83" t="s">
        <v>316</v>
      </c>
      <c r="D5" s="83" t="s">
        <v>317</v>
      </c>
      <c r="F5" s="83" t="s">
        <v>143</v>
      </c>
      <c r="G5" s="85">
        <v>364</v>
      </c>
      <c r="H5" s="83" t="s">
        <v>321</v>
      </c>
      <c r="I5" s="83" t="s">
        <v>322</v>
      </c>
      <c r="K5" s="83" t="s">
        <v>143</v>
      </c>
      <c r="L5" s="85">
        <v>408</v>
      </c>
      <c r="M5" s="83" t="s">
        <v>326</v>
      </c>
      <c r="N5" s="83" t="s">
        <v>315</v>
      </c>
    </row>
    <row r="6" spans="1:14" s="82" customFormat="1" ht="30.6" customHeight="1">
      <c r="A6" s="84" t="s">
        <v>144</v>
      </c>
      <c r="B6" s="86">
        <v>349</v>
      </c>
      <c r="C6" s="84" t="s">
        <v>318</v>
      </c>
      <c r="D6" s="84" t="s">
        <v>319</v>
      </c>
      <c r="F6" s="84" t="s">
        <v>144</v>
      </c>
      <c r="G6" s="86">
        <v>357</v>
      </c>
      <c r="H6" s="84" t="s">
        <v>323</v>
      </c>
      <c r="I6" s="84" t="s">
        <v>322</v>
      </c>
      <c r="K6" s="84" t="s">
        <v>144</v>
      </c>
      <c r="L6" s="86">
        <v>368</v>
      </c>
      <c r="M6" s="84" t="s">
        <v>327</v>
      </c>
      <c r="N6" s="84" t="s">
        <v>319</v>
      </c>
    </row>
    <row r="7" spans="1:14" s="79" customFormat="1" ht="15" thickBot="1"/>
    <row r="8" spans="1:14" s="80" customFormat="1" ht="48.6" customHeight="1" thickBot="1">
      <c r="A8" s="192" t="s">
        <v>148</v>
      </c>
      <c r="B8" s="193"/>
      <c r="C8" s="193"/>
      <c r="D8" s="194"/>
      <c r="F8" s="181" t="s">
        <v>151</v>
      </c>
      <c r="G8" s="183"/>
      <c r="H8" s="183"/>
      <c r="I8" s="184"/>
      <c r="K8" s="177" t="s">
        <v>154</v>
      </c>
      <c r="L8" s="178"/>
      <c r="M8" s="179"/>
      <c r="N8" s="180"/>
    </row>
    <row r="9" spans="1:14" s="82" customFormat="1" ht="30.6" customHeight="1">
      <c r="A9" s="87" t="s">
        <v>142</v>
      </c>
      <c r="B9" s="88">
        <v>128</v>
      </c>
      <c r="C9" s="87" t="s">
        <v>318</v>
      </c>
      <c r="D9" s="87" t="s">
        <v>319</v>
      </c>
      <c r="F9" s="87" t="s">
        <v>145</v>
      </c>
      <c r="G9" s="88">
        <v>173</v>
      </c>
      <c r="H9" s="87" t="s">
        <v>320</v>
      </c>
      <c r="I9" s="87" t="s">
        <v>315</v>
      </c>
      <c r="K9" s="87" t="s">
        <v>145</v>
      </c>
      <c r="L9" s="88">
        <v>186</v>
      </c>
      <c r="M9" s="87" t="s">
        <v>325</v>
      </c>
      <c r="N9" s="87" t="s">
        <v>315</v>
      </c>
    </row>
    <row r="10" spans="1:14" s="79" customFormat="1" ht="15" thickBot="1"/>
    <row r="11" spans="1:14" s="80" customFormat="1" ht="48.6" customHeight="1" thickBot="1">
      <c r="A11" s="192" t="s">
        <v>149</v>
      </c>
      <c r="B11" s="193"/>
      <c r="C11" s="193"/>
      <c r="D11" s="194"/>
      <c r="F11" s="181" t="s">
        <v>152</v>
      </c>
      <c r="G11" s="183"/>
      <c r="H11" s="183"/>
      <c r="I11" s="184"/>
      <c r="K11" s="177" t="s">
        <v>155</v>
      </c>
      <c r="L11" s="178"/>
      <c r="M11" s="179"/>
      <c r="N11" s="180"/>
    </row>
    <row r="12" spans="1:14" s="82" customFormat="1" ht="30.6" customHeight="1">
      <c r="A12" s="87" t="s">
        <v>142</v>
      </c>
      <c r="B12" s="88">
        <v>244</v>
      </c>
      <c r="C12" s="87" t="s">
        <v>316</v>
      </c>
      <c r="D12" s="87" t="s">
        <v>317</v>
      </c>
      <c r="F12" s="87" t="s">
        <v>145</v>
      </c>
      <c r="G12" s="88">
        <v>241</v>
      </c>
      <c r="H12" s="87" t="s">
        <v>324</v>
      </c>
      <c r="I12" s="87" t="s">
        <v>315</v>
      </c>
      <c r="K12" s="87" t="s">
        <v>145</v>
      </c>
      <c r="L12" s="88">
        <v>255</v>
      </c>
      <c r="M12" s="87" t="s">
        <v>328</v>
      </c>
      <c r="N12" s="87" t="s">
        <v>315</v>
      </c>
    </row>
    <row r="14" spans="1:14" ht="15" thickBot="1"/>
    <row r="15" spans="1:14" ht="61.8" customHeight="1" thickBot="1">
      <c r="F15" s="195" t="s">
        <v>146</v>
      </c>
      <c r="G15" s="196"/>
      <c r="H15" s="197"/>
      <c r="I15" s="198"/>
    </row>
    <row r="16" spans="1:14" ht="40.799999999999997" customHeight="1">
      <c r="F16" s="87" t="s">
        <v>142</v>
      </c>
      <c r="G16" s="88">
        <v>1939</v>
      </c>
      <c r="H16" s="171" t="s">
        <v>108</v>
      </c>
      <c r="I16" s="172"/>
    </row>
    <row r="17" spans="6:9" ht="40.799999999999997" customHeight="1">
      <c r="F17" s="83" t="s">
        <v>143</v>
      </c>
      <c r="G17" s="85">
        <v>1763</v>
      </c>
      <c r="H17" s="173" t="s">
        <v>107</v>
      </c>
      <c r="I17" s="174"/>
    </row>
    <row r="18" spans="6:9" ht="40.799999999999997" customHeight="1">
      <c r="F18" s="84" t="s">
        <v>144</v>
      </c>
      <c r="G18" s="86">
        <v>1653</v>
      </c>
      <c r="H18" s="175" t="s">
        <v>106</v>
      </c>
      <c r="I18" s="176"/>
    </row>
  </sheetData>
  <mergeCells count="14">
    <mergeCell ref="A1:N1"/>
    <mergeCell ref="A3:D3"/>
    <mergeCell ref="A8:D8"/>
    <mergeCell ref="A11:D11"/>
    <mergeCell ref="F15:I15"/>
    <mergeCell ref="H16:I16"/>
    <mergeCell ref="H17:I17"/>
    <mergeCell ref="H18:I18"/>
    <mergeCell ref="K3:N3"/>
    <mergeCell ref="K8:N8"/>
    <mergeCell ref="K11:N11"/>
    <mergeCell ref="F3:I3"/>
    <mergeCell ref="F8:I8"/>
    <mergeCell ref="F11:I11"/>
  </mergeCells>
  <printOptions horizontalCentered="1" verticalCentered="1"/>
  <pageMargins left="0" right="0" top="0.74803149606299213" bottom="0.74803149606299213" header="0.31496062992125984" footer="0.31496062992125984"/>
  <pageSetup paperSize="9" scale="7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O142"/>
  <sheetViews>
    <sheetView zoomScale="82" zoomScaleNormal="82" workbookViewId="0">
      <pane ySplit="5" topLeftCell="A6" activePane="bottomLeft" state="frozen"/>
      <selection pane="bottomLeft" activeCell="AC138" sqref="AC138"/>
    </sheetView>
  </sheetViews>
  <sheetFormatPr baseColWidth="10" defaultColWidth="11.44140625" defaultRowHeight="13.8"/>
  <cols>
    <col min="1" max="1" width="3" style="4" customWidth="1"/>
    <col min="2" max="2" width="17.6640625" style="34" customWidth="1"/>
    <col min="3" max="3" width="4.5546875" style="6" customWidth="1"/>
    <col min="4" max="4" width="13.33203125" style="4" customWidth="1"/>
    <col min="5" max="5" width="4.5546875" style="5" customWidth="1"/>
    <col min="6" max="7" width="4.6640625" style="5" customWidth="1"/>
    <col min="8" max="8" width="4.5546875" style="5" customWidth="1"/>
    <col min="9" max="10" width="4.6640625" style="5" customWidth="1"/>
    <col min="11" max="11" width="4.5546875" style="5" customWidth="1"/>
    <col min="12" max="13" width="4.6640625" style="5" customWidth="1"/>
    <col min="14" max="14" width="4.5546875" style="5" customWidth="1"/>
    <col min="15" max="16" width="4.6640625" style="5" customWidth="1"/>
    <col min="17" max="17" width="4.5546875" style="5" customWidth="1"/>
    <col min="18" max="18" width="5.21875" style="5" customWidth="1"/>
    <col min="19" max="19" width="5.44140625" style="5" customWidth="1"/>
    <col min="20" max="20" width="4.5546875" style="5" customWidth="1"/>
    <col min="21" max="22" width="4.6640625" style="5" customWidth="1"/>
    <col min="23" max="23" width="4.5546875" style="5" customWidth="1"/>
    <col min="24" max="25" width="4.6640625" style="5" customWidth="1"/>
    <col min="26" max="26" width="4.5546875" style="5" customWidth="1"/>
    <col min="27" max="28" width="4.6640625" style="5" customWidth="1"/>
    <col min="29" max="29" width="4.5546875" style="5" customWidth="1"/>
    <col min="30" max="31" width="4.6640625" style="5" customWidth="1"/>
    <col min="32" max="32" width="4.5546875" style="5" customWidth="1"/>
    <col min="33" max="35" width="4.6640625" style="5" customWidth="1"/>
    <col min="36" max="36" width="3.33203125" style="4" customWidth="1"/>
    <col min="37" max="37" width="3.33203125" style="5" customWidth="1"/>
    <col min="38" max="39" width="3.33203125" style="4" customWidth="1"/>
    <col min="40" max="40" width="5.44140625" style="4" customWidth="1"/>
    <col min="41" max="41" width="6.109375" style="4" customWidth="1"/>
    <col min="42" max="42" width="3.5546875" style="4" customWidth="1"/>
    <col min="43" max="16384" width="11.44140625" style="4"/>
  </cols>
  <sheetData>
    <row r="1" spans="2:41" ht="8.25" customHeight="1" thickBot="1"/>
    <row r="2" spans="2:41" ht="18" customHeight="1" thickBot="1">
      <c r="B2" s="208" t="s">
        <v>15</v>
      </c>
      <c r="C2" s="209"/>
      <c r="D2" s="210"/>
      <c r="E2" s="205">
        <v>2022</v>
      </c>
      <c r="F2" s="206"/>
      <c r="G2" s="207"/>
      <c r="K2" s="25"/>
      <c r="L2" s="25"/>
      <c r="M2" s="25"/>
      <c r="N2" s="25"/>
      <c r="O2" s="25"/>
      <c r="P2" s="25"/>
      <c r="AI2" s="232" t="s">
        <v>81</v>
      </c>
      <c r="AJ2" s="233"/>
      <c r="AK2" s="233"/>
      <c r="AL2" s="233"/>
      <c r="AM2" s="234"/>
      <c r="AO2" s="26"/>
    </row>
    <row r="3" spans="2:41" ht="6.6" customHeight="1" thickBot="1"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</row>
    <row r="4" spans="2:41" ht="97.2" customHeight="1" thickBot="1">
      <c r="B4" s="215" t="s">
        <v>79</v>
      </c>
      <c r="C4" s="211" t="s">
        <v>65</v>
      </c>
      <c r="D4" s="213" t="s">
        <v>80</v>
      </c>
      <c r="E4" s="199" t="s">
        <v>111</v>
      </c>
      <c r="F4" s="200"/>
      <c r="G4" s="201"/>
      <c r="H4" s="202" t="s">
        <v>107</v>
      </c>
      <c r="I4" s="203"/>
      <c r="J4" s="204"/>
      <c r="K4" s="217" t="s">
        <v>109</v>
      </c>
      <c r="L4" s="218"/>
      <c r="M4" s="219"/>
      <c r="N4" s="220" t="s">
        <v>113</v>
      </c>
      <c r="O4" s="221"/>
      <c r="P4" s="222"/>
      <c r="Q4" s="223" t="s">
        <v>160</v>
      </c>
      <c r="R4" s="224"/>
      <c r="S4" s="225"/>
      <c r="T4" s="237" t="s">
        <v>106</v>
      </c>
      <c r="U4" s="238"/>
      <c r="V4" s="239"/>
      <c r="W4" s="226" t="s">
        <v>161</v>
      </c>
      <c r="X4" s="227"/>
      <c r="Y4" s="228"/>
      <c r="Z4" s="229" t="s">
        <v>163</v>
      </c>
      <c r="AA4" s="230"/>
      <c r="AB4" s="231"/>
      <c r="AC4" s="240" t="s">
        <v>112</v>
      </c>
      <c r="AD4" s="241"/>
      <c r="AE4" s="242"/>
      <c r="AF4" s="243" t="s">
        <v>108</v>
      </c>
      <c r="AG4" s="244"/>
      <c r="AH4" s="245"/>
      <c r="AI4" s="254" t="s">
        <v>64</v>
      </c>
      <c r="AJ4" s="252" t="s">
        <v>62</v>
      </c>
      <c r="AK4" s="250" t="s">
        <v>67</v>
      </c>
      <c r="AL4" s="250" t="s">
        <v>66</v>
      </c>
      <c r="AM4" s="248" t="s">
        <v>68</v>
      </c>
      <c r="AN4" s="246" t="s">
        <v>71</v>
      </c>
      <c r="AO4" s="235" t="s">
        <v>95</v>
      </c>
    </row>
    <row r="5" spans="2:41" ht="14.4" customHeight="1" thickBot="1">
      <c r="B5" s="216"/>
      <c r="C5" s="212"/>
      <c r="D5" s="214"/>
      <c r="E5" s="42" t="s">
        <v>92</v>
      </c>
      <c r="F5" s="42" t="s">
        <v>93</v>
      </c>
      <c r="G5" s="42" t="s">
        <v>94</v>
      </c>
      <c r="H5" s="90" t="s">
        <v>92</v>
      </c>
      <c r="I5" s="90" t="s">
        <v>93</v>
      </c>
      <c r="J5" s="90" t="s">
        <v>94</v>
      </c>
      <c r="K5" s="90" t="s">
        <v>92</v>
      </c>
      <c r="L5" s="90" t="s">
        <v>93</v>
      </c>
      <c r="M5" s="90" t="s">
        <v>94</v>
      </c>
      <c r="N5" s="42" t="s">
        <v>92</v>
      </c>
      <c r="O5" s="91" t="s">
        <v>93</v>
      </c>
      <c r="P5" s="92" t="s">
        <v>94</v>
      </c>
      <c r="Q5" s="90" t="s">
        <v>92</v>
      </c>
      <c r="R5" s="90" t="s">
        <v>93</v>
      </c>
      <c r="S5" s="90" t="s">
        <v>94</v>
      </c>
      <c r="T5" s="42" t="s">
        <v>92</v>
      </c>
      <c r="U5" s="42" t="s">
        <v>93</v>
      </c>
      <c r="V5" s="42" t="s">
        <v>94</v>
      </c>
      <c r="W5" s="90" t="s">
        <v>92</v>
      </c>
      <c r="X5" s="90" t="s">
        <v>93</v>
      </c>
      <c r="Y5" s="90" t="s">
        <v>94</v>
      </c>
      <c r="Z5" s="90" t="s">
        <v>92</v>
      </c>
      <c r="AA5" s="90" t="s">
        <v>93</v>
      </c>
      <c r="AB5" s="90" t="s">
        <v>94</v>
      </c>
      <c r="AC5" s="90" t="s">
        <v>92</v>
      </c>
      <c r="AD5" s="90" t="s">
        <v>93</v>
      </c>
      <c r="AE5" s="90" t="s">
        <v>94</v>
      </c>
      <c r="AF5" s="42" t="s">
        <v>92</v>
      </c>
      <c r="AG5" s="42" t="s">
        <v>93</v>
      </c>
      <c r="AH5" s="42" t="s">
        <v>94</v>
      </c>
      <c r="AI5" s="255"/>
      <c r="AJ5" s="253"/>
      <c r="AK5" s="251"/>
      <c r="AL5" s="251"/>
      <c r="AM5" s="249"/>
      <c r="AN5" s="247"/>
      <c r="AO5" s="236"/>
    </row>
    <row r="6" spans="2:41" ht="14.4">
      <c r="B6" s="73" t="s">
        <v>166</v>
      </c>
      <c r="C6" s="75"/>
      <c r="D6" s="165" t="s">
        <v>9</v>
      </c>
      <c r="E6" s="8">
        <f>IF(VLOOKUP($B6,'Messieurs BRUT'!$B$6:$E$137,4,FALSE)="","",(VLOOKUP($B6,'Messieurs BRUT'!$B$6:$E$137,4,FALSE)))</f>
        <v>26</v>
      </c>
      <c r="F6" s="8">
        <f>IF(VLOOKUP($B6,'Messieurs NET'!$B$6:E$137,4,FALSE)="","",(VLOOKUP($B6,'Messieurs NET'!$B$6:$E$137,4,FALSE)))</f>
        <v>33</v>
      </c>
      <c r="G6" s="76">
        <f t="shared" ref="G6:G37" si="0">IF(F6="","",SUM(E6:F6))</f>
        <v>59</v>
      </c>
      <c r="H6" s="8">
        <f>IF(VLOOKUP($B6,'Messieurs BRUT'!$B$6:$F$137,5,FALSE)="","",(VLOOKUP($B6,'Messieurs BRUT'!$B$6:$F$137,5,FALSE)))</f>
        <v>27</v>
      </c>
      <c r="I6" s="8">
        <f>IF(VLOOKUP($B6,'Messieurs NET'!$B$6:$F$137,5,FALSE)="","",(VLOOKUP($B6,'Messieurs NET'!$B$6:$F$137,5,FALSE)))</f>
        <v>34</v>
      </c>
      <c r="J6" s="76">
        <f t="shared" ref="J6:J37" si="1">IF(I6="","",SUM(H6:I6))</f>
        <v>61</v>
      </c>
      <c r="K6" s="8">
        <f>IF(VLOOKUP($B6,'Messieurs BRUT'!$B$6:$G$137,6,FALSE)="","",(VLOOKUP($B6,'Messieurs BRUT'!$B$6:$G$137,6,FALSE)))</f>
        <v>25</v>
      </c>
      <c r="L6" s="8">
        <f>IF(VLOOKUP($B6,'Messieurs NET'!$B$6:$G$137,6,FALSE)="","",(VLOOKUP($B6,'Messieurs NET'!$B$6:$G$137,6,FALSE)))</f>
        <v>31</v>
      </c>
      <c r="M6" s="76">
        <f t="shared" ref="M6:M37" si="2">IF(L6="","",SUM(K6:L6))</f>
        <v>56</v>
      </c>
      <c r="N6" s="8" t="str">
        <f>IF(VLOOKUP($B6,'Messieurs BRUT'!$B$6:$H$137,7,FALSE)="","",(VLOOKUP($B6,'Messieurs BRUT'!$B$6:$H$137,7,FALSE)))</f>
        <v/>
      </c>
      <c r="O6" s="8" t="str">
        <f>IF(VLOOKUP($B6,'Messieurs NET'!$B$6:$H$137,7,FALSE)="","",(VLOOKUP($B6,'Messieurs NET'!$B$6:$H$137,7,FALSE)))</f>
        <v/>
      </c>
      <c r="P6" s="76" t="str">
        <f t="shared" ref="P6:P37" si="3">IF(O6="","",SUM(N6:O6))</f>
        <v/>
      </c>
      <c r="Q6" s="8">
        <f>IF(VLOOKUP($B6,'Messieurs BRUT'!$B$6:$J$137,8,FALSE)="","",(VLOOKUP($B6,'Messieurs BRUT'!$B$6:$J$137,8,FALSE)))</f>
        <v>20</v>
      </c>
      <c r="R6" s="8">
        <f>IF(VLOOKUP($B6,'Messieurs NET'!$B$6:$J$137,8,FALSE)="","",(VLOOKUP($B6,'Messieurs NET'!$B$6:$J$137,8,FALSE)))</f>
        <v>28</v>
      </c>
      <c r="S6" s="76">
        <f t="shared" ref="S6:S37" si="4">IF(R6="","",SUM(Q6:R6))</f>
        <v>48</v>
      </c>
      <c r="T6" s="8">
        <f>IF(VLOOKUP($B6,'Messieurs BRUT'!$B$6:$J$137,9,FALSE)="","",(VLOOKUP($B6,'Messieurs BRUT'!$B$6:$J$137,9,FALSE)))</f>
        <v>19</v>
      </c>
      <c r="U6" s="8">
        <f>IF(VLOOKUP($B6,'Messieurs NET'!$B$6:$J$137,9,FALSE)="","",(VLOOKUP($B6,'Messieurs NET'!$B$6:$J$137,9,FALSE)))</f>
        <v>25</v>
      </c>
      <c r="V6" s="76">
        <f t="shared" ref="V6:V37" si="5">IF(U6="","",SUM(T6:U6))</f>
        <v>44</v>
      </c>
      <c r="W6" s="8">
        <f>IF(VLOOKUP($B6,'Messieurs BRUT'!$B$6:$M$137,10,FALSE)="","",(VLOOKUP($B6,'Messieurs BRUT'!$B$6:$M$137,10,FALSE)))</f>
        <v>28</v>
      </c>
      <c r="X6" s="8">
        <f>IF(VLOOKUP($B6,'Messieurs NET'!$B$6:$M$137,10,FALSE)="","",(VLOOKUP($B6,'Messieurs NET'!$B$6:$M$137,10,FALSE)))</f>
        <v>34</v>
      </c>
      <c r="Y6" s="76">
        <f t="shared" ref="Y6:Y37" si="6">IF(X6="","",SUM(W6:X6))</f>
        <v>62</v>
      </c>
      <c r="Z6" s="8" t="str">
        <f>IF(VLOOKUP($B6,'Messieurs BRUT'!$B$6:$L$137,11,FALSE)="","",(VLOOKUP($B6,'Messieurs BRUT'!$B$6:$L$137,11,FALSE)))</f>
        <v/>
      </c>
      <c r="AA6" s="8" t="str">
        <f>IF(VLOOKUP($B6,'Messieurs NET'!$B$6:$L$137,11,FALSE)="","",(VLOOKUP($B6,'Messieurs NET'!$B$6:$L$137,11,FALSE)))</f>
        <v/>
      </c>
      <c r="AB6" s="76" t="str">
        <f t="shared" ref="AB6:AB37" si="7">IF(AA6="","",SUM(Z6:AA6))</f>
        <v/>
      </c>
      <c r="AC6" s="8">
        <f>IF(VLOOKUP($B6,'Messieurs BRUT'!$B$6:$M$137,12,FALSE)="","",(VLOOKUP($B6,'Messieurs BRUT'!$B$6:$M$137,12,FALSE)))</f>
        <v>30</v>
      </c>
      <c r="AD6" s="8">
        <f>IF(VLOOKUP($B6,'Messieurs NET'!$B$6:$M$137,12,FALSE)="","",(VLOOKUP($B6,'Messieurs NET'!$B$6:$M$137,12,FALSE)))</f>
        <v>37</v>
      </c>
      <c r="AE6" s="76">
        <f t="shared" ref="AE6:AE37" si="8">IF(AD6="","",SUM(AC6:AD6))</f>
        <v>67</v>
      </c>
      <c r="AF6" s="8">
        <f>IF(VLOOKUP($B6,'Messieurs BRUT'!$B$6:$N$137,13,FALSE)="","",(VLOOKUP($B6,'Messieurs BRUT'!$B$6:$N$137,13,FALSE)))</f>
        <v>30</v>
      </c>
      <c r="AG6" s="8">
        <f>IF(VLOOKUP($B6,'Messieurs NET'!$B$6:$N$137,13,FALSE)="","",(VLOOKUP($B6,'Messieurs NET'!$B$6:$N$137,13,FALSE)))</f>
        <v>37</v>
      </c>
      <c r="AH6" s="76">
        <f t="shared" ref="AH6:AH37" si="9">IF(AG6="","",SUM(AF6:AG6))</f>
        <v>67</v>
      </c>
      <c r="AI6" s="76">
        <f t="shared" ref="AI6:AI37" si="10">SUM(G6,J6,M6,P6,S6,V6,Y6,AB6,AE6,AH6)</f>
        <v>464</v>
      </c>
      <c r="AJ6" s="24">
        <f t="shared" ref="AJ6:AJ37" si="11">+COUNT(G6,J6,M6,P6,S6,V6,Y6,AB6,AE6,AH6)</f>
        <v>8</v>
      </c>
      <c r="AK6" s="24">
        <f>IF(AJ6&lt;8,0,+SMALL(($G6,$J6,$M6,$P6,$S6,$V6,$Y6,$AB6,$AE6,$AH6),1))</f>
        <v>44</v>
      </c>
      <c r="AL6" s="24">
        <f>IF(AJ6&lt;9,0,+SMALL(($G6,$J6,$M6,$P6,$S6,$V6,$Y6,$AB6,$AE6,$AH6),2))</f>
        <v>0</v>
      </c>
      <c r="AM6" s="24">
        <f>IF(AJ6&lt;10,0,+SMALL(($G6,$J6,$M6,$P6,$S6,$V6,$Y6,$AB6,$AE6,$AH6),3))</f>
        <v>0</v>
      </c>
      <c r="AN6" s="24">
        <f t="shared" ref="AN6:AN37" si="12">AI6-AK6-AL6-AM6</f>
        <v>420</v>
      </c>
      <c r="AO6" s="24">
        <f t="shared" ref="AO6:AO37" si="13">RANK(AN6,$AN$6:$AN$136,0)</f>
        <v>1</v>
      </c>
    </row>
    <row r="7" spans="2:41" ht="14.4">
      <c r="B7" s="73" t="s">
        <v>45</v>
      </c>
      <c r="C7" s="75"/>
      <c r="D7" s="165" t="s">
        <v>9</v>
      </c>
      <c r="E7" s="8">
        <f>IF(VLOOKUP($B7,'Messieurs BRUT'!$B$6:$E$137,4,FALSE)="","",(VLOOKUP($B7,'Messieurs BRUT'!$B$6:$E$137,4,FALSE)))</f>
        <v>25</v>
      </c>
      <c r="F7" s="8">
        <f>IF(VLOOKUP($B7,'Messieurs NET'!$B$6:E$137,4,FALSE)="","",(VLOOKUP($B7,'Messieurs NET'!$B$6:$E$137,4,FALSE)))</f>
        <v>37</v>
      </c>
      <c r="G7" s="76">
        <f t="shared" si="0"/>
        <v>62</v>
      </c>
      <c r="H7" s="8">
        <f>IF(VLOOKUP($B7,'Messieurs BRUT'!$B$6:$F$137,5,FALSE)="","",(VLOOKUP($B7,'Messieurs BRUT'!$B$6:$F$137,5,FALSE)))</f>
        <v>21</v>
      </c>
      <c r="I7" s="8">
        <f>IF(VLOOKUP($B7,'Messieurs NET'!$B$6:$F$137,5,FALSE)="","",(VLOOKUP($B7,'Messieurs NET'!$B$6:$F$137,5,FALSE)))</f>
        <v>33</v>
      </c>
      <c r="J7" s="76">
        <f t="shared" si="1"/>
        <v>54</v>
      </c>
      <c r="K7" s="8">
        <f>IF(VLOOKUP($B7,'Messieurs BRUT'!$B$6:$G$137,6,FALSE)="","",(VLOOKUP($B7,'Messieurs BRUT'!$B$6:$G$137,6,FALSE)))</f>
        <v>20</v>
      </c>
      <c r="L7" s="8">
        <f>IF(VLOOKUP($B7,'Messieurs NET'!$B$6:$G$137,6,FALSE)="","",(VLOOKUP($B7,'Messieurs NET'!$B$6:$G$137,6,FALSE)))</f>
        <v>31</v>
      </c>
      <c r="M7" s="76">
        <f t="shared" si="2"/>
        <v>51</v>
      </c>
      <c r="N7" s="8">
        <f>IF(VLOOKUP($B7,'Messieurs BRUT'!$B$6:$H$137,7,FALSE)="","",(VLOOKUP($B7,'Messieurs BRUT'!$B$6:$H$137,7,FALSE)))</f>
        <v>21</v>
      </c>
      <c r="O7" s="8">
        <f>IF(VLOOKUP($B7,'Messieurs NET'!$B$6:$H$137,7,FALSE)="","",(VLOOKUP($B7,'Messieurs NET'!$B$6:$H$137,7,FALSE)))</f>
        <v>32</v>
      </c>
      <c r="P7" s="76">
        <f t="shared" si="3"/>
        <v>53</v>
      </c>
      <c r="Q7" s="8">
        <f>IF(VLOOKUP($B7,'Messieurs BRUT'!$B$6:$J$137,8,FALSE)="","",(VLOOKUP($B7,'Messieurs BRUT'!$B$6:$J$137,8,FALSE)))</f>
        <v>20</v>
      </c>
      <c r="R7" s="8">
        <f>IF(VLOOKUP($B7,'Messieurs NET'!$B$6:$J$137,8,FALSE)="","",(VLOOKUP($B7,'Messieurs NET'!$B$6:$J$137,8,FALSE)))</f>
        <v>33</v>
      </c>
      <c r="S7" s="76">
        <f t="shared" si="4"/>
        <v>53</v>
      </c>
      <c r="T7" s="8">
        <f>IF(VLOOKUP($B7,'Messieurs BRUT'!$B$6:$J$137,9,FALSE)="","",(VLOOKUP($B7,'Messieurs BRUT'!$B$6:$J$137,9,FALSE)))</f>
        <v>29</v>
      </c>
      <c r="U7" s="8">
        <f>IF(VLOOKUP($B7,'Messieurs NET'!$B$6:$J$137,9,FALSE)="","",(VLOOKUP($B7,'Messieurs NET'!$B$6:$J$137,9,FALSE)))</f>
        <v>39</v>
      </c>
      <c r="V7" s="76">
        <f t="shared" si="5"/>
        <v>68</v>
      </c>
      <c r="W7" s="8">
        <f>IF(VLOOKUP($B7,'Messieurs BRUT'!$B$6:$M$137,10,FALSE)="","",(VLOOKUP($B7,'Messieurs BRUT'!$B$6:$M$137,10,FALSE)))</f>
        <v>15</v>
      </c>
      <c r="X7" s="8">
        <f>IF(VLOOKUP($B7,'Messieurs NET'!$B$6:$M$137,10,FALSE)="","",(VLOOKUP($B7,'Messieurs NET'!$B$6:$M$137,10,FALSE)))</f>
        <v>24</v>
      </c>
      <c r="Y7" s="76">
        <f t="shared" si="6"/>
        <v>39</v>
      </c>
      <c r="Z7" s="8">
        <f>IF(VLOOKUP($B7,'Messieurs BRUT'!$B$6:$L$137,11,FALSE)="","",(VLOOKUP($B7,'Messieurs BRUT'!$B$6:$L$137,11,FALSE)))</f>
        <v>24</v>
      </c>
      <c r="AA7" s="8">
        <f>IF(VLOOKUP($B7,'Messieurs NET'!$B$6:$L$137,11,FALSE)="","",(VLOOKUP($B7,'Messieurs NET'!$B$6:$L$137,11,FALSE)))</f>
        <v>35</v>
      </c>
      <c r="AB7" s="76">
        <f t="shared" si="7"/>
        <v>59</v>
      </c>
      <c r="AC7" s="8">
        <f>IF(VLOOKUP($B7,'Messieurs BRUT'!$B$6:$M$137,12,FALSE)="","",(VLOOKUP($B7,'Messieurs BRUT'!$B$6:$M$137,12,FALSE)))</f>
        <v>15</v>
      </c>
      <c r="AD7" s="8">
        <f>IF(VLOOKUP($B7,'Messieurs NET'!$B$6:$M$137,12,FALSE)="","",(VLOOKUP($B7,'Messieurs NET'!$B$6:$M$137,12,FALSE)))</f>
        <v>25</v>
      </c>
      <c r="AE7" s="76">
        <f t="shared" si="8"/>
        <v>40</v>
      </c>
      <c r="AF7" s="8">
        <f>IF(VLOOKUP($B7,'Messieurs BRUT'!$B$6:$N$137,13,FALSE)="","",(VLOOKUP($B7,'Messieurs BRUT'!$B$6:$N$137,13,FALSE)))</f>
        <v>24</v>
      </c>
      <c r="AG7" s="8">
        <f>IF(VLOOKUP($B7,'Messieurs NET'!$B$6:$N$137,13,FALSE)="","",(VLOOKUP($B7,'Messieurs NET'!$B$6:$N$137,13,FALSE)))</f>
        <v>35</v>
      </c>
      <c r="AH7" s="76">
        <f t="shared" si="9"/>
        <v>59</v>
      </c>
      <c r="AI7" s="76">
        <f t="shared" si="10"/>
        <v>538</v>
      </c>
      <c r="AJ7" s="24">
        <f t="shared" si="11"/>
        <v>10</v>
      </c>
      <c r="AK7" s="24">
        <f>IF(AJ7&lt;8,0,+SMALL(($G7,$J7,$M7,$P7,$S7,$V7,$Y7,$AB7,$AE7,$AH7),1))</f>
        <v>39</v>
      </c>
      <c r="AL7" s="24">
        <f>IF(AJ7&lt;9,0,+SMALL(($G7,$J7,$M7,$P7,$S7,$V7,$Y7,$AB7,$AE7,$AH7),2))</f>
        <v>40</v>
      </c>
      <c r="AM7" s="24">
        <f>IF(AJ7&lt;10,0,+SMALL(($G7,$J7,$M7,$P7,$S7,$V7,$Y7,$AB7,$AE7,$AH7),3))</f>
        <v>51</v>
      </c>
      <c r="AN7" s="24">
        <f t="shared" si="12"/>
        <v>408</v>
      </c>
      <c r="AO7" s="24">
        <f t="shared" si="13"/>
        <v>2</v>
      </c>
    </row>
    <row r="8" spans="2:41" ht="14.4">
      <c r="B8" s="65" t="s">
        <v>19</v>
      </c>
      <c r="C8" s="66"/>
      <c r="D8" s="71" t="s">
        <v>5</v>
      </c>
      <c r="E8" s="8">
        <f>IF(VLOOKUP($B8,'Messieurs BRUT'!$B$6:$E$137,4,FALSE)="","",(VLOOKUP($B8,'Messieurs BRUT'!$B$6:$E$137,4,FALSE)))</f>
        <v>16</v>
      </c>
      <c r="F8" s="8">
        <f>IF(VLOOKUP($B8,'Messieurs NET'!$B$6:E$137,4,FALSE)="","",(VLOOKUP($B8,'Messieurs NET'!$B$6:$E$137,4,FALSE)))</f>
        <v>30</v>
      </c>
      <c r="G8" s="76">
        <f t="shared" si="0"/>
        <v>46</v>
      </c>
      <c r="H8" s="8">
        <f>IF(VLOOKUP($B8,'Messieurs BRUT'!$B$6:$F$137,5,FALSE)="","",(VLOOKUP($B8,'Messieurs BRUT'!$B$6:$F$137,5,FALSE)))</f>
        <v>21</v>
      </c>
      <c r="I8" s="8">
        <f>IF(VLOOKUP($B8,'Messieurs NET'!$B$6:$F$137,5,FALSE)="","",(VLOOKUP($B8,'Messieurs NET'!$B$6:$F$137,5,FALSE)))</f>
        <v>37</v>
      </c>
      <c r="J8" s="76">
        <f t="shared" si="1"/>
        <v>58</v>
      </c>
      <c r="K8" s="8">
        <f>IF(VLOOKUP($B8,'Messieurs BRUT'!$B$6:$G$137,6,FALSE)="","",(VLOOKUP($B8,'Messieurs BRUT'!$B$6:$G$137,6,FALSE)))</f>
        <v>19</v>
      </c>
      <c r="L8" s="8">
        <f>IF(VLOOKUP($B8,'Messieurs NET'!$B$6:$G$137,6,FALSE)="","",(VLOOKUP($B8,'Messieurs NET'!$B$6:$G$137,6,FALSE)))</f>
        <v>32</v>
      </c>
      <c r="M8" s="76">
        <f t="shared" si="2"/>
        <v>51</v>
      </c>
      <c r="N8" s="8">
        <f>IF(VLOOKUP($B8,'Messieurs BRUT'!$B$6:$H$137,7,FALSE)="","",(VLOOKUP($B8,'Messieurs BRUT'!$B$6:$H$137,7,FALSE)))</f>
        <v>16</v>
      </c>
      <c r="O8" s="8">
        <f>IF(VLOOKUP($B8,'Messieurs NET'!$B$6:$H$137,7,FALSE)="","",(VLOOKUP($B8,'Messieurs NET'!$B$6:$H$137,7,FALSE)))</f>
        <v>29</v>
      </c>
      <c r="P8" s="76">
        <f t="shared" si="3"/>
        <v>45</v>
      </c>
      <c r="Q8" s="8">
        <f>IF(VLOOKUP($B8,'Messieurs BRUT'!$B$6:$J$137,8,FALSE)="","",(VLOOKUP($B8,'Messieurs BRUT'!$B$6:$J$137,8,FALSE)))</f>
        <v>25</v>
      </c>
      <c r="R8" s="8">
        <f>IF(VLOOKUP($B8,'Messieurs NET'!$B$6:$J$137,8,FALSE)="","",(VLOOKUP($B8,'Messieurs NET'!$B$6:$J$137,8,FALSE)))</f>
        <v>40</v>
      </c>
      <c r="S8" s="76">
        <f t="shared" si="4"/>
        <v>65</v>
      </c>
      <c r="T8" s="8">
        <f>IF(VLOOKUP($B8,'Messieurs BRUT'!$B$6:$J$137,9,FALSE)="","",(VLOOKUP($B8,'Messieurs BRUT'!$B$6:$J$137,9,FALSE)))</f>
        <v>22</v>
      </c>
      <c r="U8" s="8">
        <f>IF(VLOOKUP($B8,'Messieurs NET'!$B$6:$J$137,9,FALSE)="","",(VLOOKUP($B8,'Messieurs NET'!$B$6:$J$137,9,FALSE)))</f>
        <v>33</v>
      </c>
      <c r="V8" s="76">
        <f t="shared" si="5"/>
        <v>55</v>
      </c>
      <c r="W8" s="8">
        <f>IF(VLOOKUP($B8,'Messieurs BRUT'!$B$6:$M$137,10,FALSE)="","",(VLOOKUP($B8,'Messieurs BRUT'!$B$6:$M$137,10,FALSE)))</f>
        <v>17</v>
      </c>
      <c r="X8" s="8">
        <f>IF(VLOOKUP($B8,'Messieurs NET'!$B$6:$M$137,10,FALSE)="","",(VLOOKUP($B8,'Messieurs NET'!$B$6:$M$137,10,FALSE)))</f>
        <v>30</v>
      </c>
      <c r="Y8" s="76">
        <f t="shared" si="6"/>
        <v>47</v>
      </c>
      <c r="Z8" s="8">
        <f>IF(VLOOKUP($B8,'Messieurs BRUT'!$B$6:$L$137,11,FALSE)="","",(VLOOKUP($B8,'Messieurs BRUT'!$B$6:$L$137,11,FALSE)))</f>
        <v>16</v>
      </c>
      <c r="AA8" s="8">
        <f>IF(VLOOKUP($B8,'Messieurs NET'!$B$6:$L$137,11,FALSE)="","",(VLOOKUP($B8,'Messieurs NET'!$B$6:$L$137,11,FALSE)))</f>
        <v>28</v>
      </c>
      <c r="AB8" s="76">
        <f t="shared" si="7"/>
        <v>44</v>
      </c>
      <c r="AC8" s="8">
        <f>IF(VLOOKUP($B8,'Messieurs BRUT'!$B$6:$M$137,12,FALSE)="","",(VLOOKUP($B8,'Messieurs BRUT'!$B$6:$M$137,12,FALSE)))</f>
        <v>16</v>
      </c>
      <c r="AD8" s="8">
        <f>IF(VLOOKUP($B8,'Messieurs NET'!$B$6:$M$137,12,FALSE)="","",(VLOOKUP($B8,'Messieurs NET'!$B$6:$M$137,12,FALSE)))</f>
        <v>30</v>
      </c>
      <c r="AE8" s="76">
        <f t="shared" si="8"/>
        <v>46</v>
      </c>
      <c r="AF8" s="8">
        <f>IF(VLOOKUP($B8,'Messieurs BRUT'!$B$6:$N$137,13,FALSE)="","",(VLOOKUP($B8,'Messieurs BRUT'!$B$6:$N$137,13,FALSE)))</f>
        <v>16</v>
      </c>
      <c r="AG8" s="8">
        <f>IF(VLOOKUP($B8,'Messieurs NET'!$B$6:$N$137,13,FALSE)="","",(VLOOKUP($B8,'Messieurs NET'!$B$6:$N$137,13,FALSE)))</f>
        <v>30</v>
      </c>
      <c r="AH8" s="76">
        <f t="shared" si="9"/>
        <v>46</v>
      </c>
      <c r="AI8" s="76">
        <f t="shared" si="10"/>
        <v>503</v>
      </c>
      <c r="AJ8" s="24">
        <f t="shared" si="11"/>
        <v>10</v>
      </c>
      <c r="AK8" s="24">
        <f>IF(AJ8&lt;8,0,+SMALL(($G8,$J8,$M8,$P8,$S8,$V8,$Y8,$AB8,$AE8,$AH8),1))</f>
        <v>44</v>
      </c>
      <c r="AL8" s="24">
        <f>IF(AJ8&lt;9,0,+SMALL(($G8,$J8,$M8,$P8,$S8,$V8,$Y8,$AB8,$AE8,$AH8),2))</f>
        <v>45</v>
      </c>
      <c r="AM8" s="24">
        <f>IF(AJ8&lt;10,0,+SMALL(($G8,$J8,$M8,$P8,$S8,$V8,$Y8,$AB8,$AE8,$AH8),3))</f>
        <v>46</v>
      </c>
      <c r="AN8" s="24">
        <f t="shared" si="12"/>
        <v>368</v>
      </c>
      <c r="AO8" s="24">
        <f t="shared" si="13"/>
        <v>3</v>
      </c>
    </row>
    <row r="9" spans="2:41" ht="14.4">
      <c r="B9" s="65" t="s">
        <v>119</v>
      </c>
      <c r="C9" s="45"/>
      <c r="D9" s="61" t="s">
        <v>5</v>
      </c>
      <c r="E9" s="8">
        <f>IF(VLOOKUP($B9,'Messieurs BRUT'!$B$6:$E$137,4,FALSE)="","",(VLOOKUP($B9,'Messieurs BRUT'!$B$6:$E$137,4,FALSE)))</f>
        <v>21</v>
      </c>
      <c r="F9" s="8">
        <f>IF(VLOOKUP($B9,'Messieurs NET'!$B$6:E$137,4,FALSE)="","",(VLOOKUP($B9,'Messieurs NET'!$B$6:$E$137,4,FALSE)))</f>
        <v>37</v>
      </c>
      <c r="G9" s="76">
        <f t="shared" si="0"/>
        <v>58</v>
      </c>
      <c r="H9" s="8">
        <f>IF(VLOOKUP($B9,'Messieurs BRUT'!$B$6:$F$137,5,FALSE)="","",(VLOOKUP($B9,'Messieurs BRUT'!$B$6:$F$137,5,FALSE)))</f>
        <v>16</v>
      </c>
      <c r="I9" s="8">
        <f>IF(VLOOKUP($B9,'Messieurs NET'!$B$6:$F$137,5,FALSE)="","",(VLOOKUP($B9,'Messieurs NET'!$B$6:$F$137,5,FALSE)))</f>
        <v>31</v>
      </c>
      <c r="J9" s="76">
        <f t="shared" si="1"/>
        <v>47</v>
      </c>
      <c r="K9" s="8">
        <f>IF(VLOOKUP($B9,'Messieurs BRUT'!$B$6:$G$137,6,FALSE)="","",(VLOOKUP($B9,'Messieurs BRUT'!$B$6:$G$137,6,FALSE)))</f>
        <v>25</v>
      </c>
      <c r="L9" s="8">
        <f>IF(VLOOKUP($B9,'Messieurs NET'!$B$6:$G$137,6,FALSE)="","",(VLOOKUP($B9,'Messieurs NET'!$B$6:$G$137,6,FALSE)))</f>
        <v>38</v>
      </c>
      <c r="M9" s="76">
        <f t="shared" si="2"/>
        <v>63</v>
      </c>
      <c r="N9" s="8">
        <f>IF(VLOOKUP($B9,'Messieurs BRUT'!$B$6:$H$137,7,FALSE)="","",(VLOOKUP($B9,'Messieurs BRUT'!$B$6:$H$137,7,FALSE)))</f>
        <v>19</v>
      </c>
      <c r="O9" s="8">
        <f>IF(VLOOKUP($B9,'Messieurs NET'!$B$6:$H$137,7,FALSE)="","",(VLOOKUP($B9,'Messieurs NET'!$B$6:$H$137,7,FALSE)))</f>
        <v>33</v>
      </c>
      <c r="P9" s="76">
        <f t="shared" si="3"/>
        <v>52</v>
      </c>
      <c r="Q9" s="8" t="str">
        <f>IF(VLOOKUP($B9,'Messieurs BRUT'!$B$6:$J$137,8,FALSE)="","",(VLOOKUP($B9,'Messieurs BRUT'!$B$6:$J$137,8,FALSE)))</f>
        <v/>
      </c>
      <c r="R9" s="8" t="str">
        <f>IF(VLOOKUP($B9,'Messieurs NET'!$B$6:$J$137,8,FALSE)="","",(VLOOKUP($B9,'Messieurs NET'!$B$6:$J$137,8,FALSE)))</f>
        <v/>
      </c>
      <c r="S9" s="76" t="str">
        <f t="shared" si="4"/>
        <v/>
      </c>
      <c r="T9" s="8" t="str">
        <f>IF(VLOOKUP($B9,'Messieurs BRUT'!$B$6:$J$137,9,FALSE)="","",(VLOOKUP($B9,'Messieurs BRUT'!$B$6:$J$137,9,FALSE)))</f>
        <v/>
      </c>
      <c r="U9" s="8" t="str">
        <f>IF(VLOOKUP($B9,'Messieurs NET'!$B$6:$J$137,9,FALSE)="","",(VLOOKUP($B9,'Messieurs NET'!$B$6:$J$137,9,FALSE)))</f>
        <v/>
      </c>
      <c r="V9" s="76" t="str">
        <f t="shared" si="5"/>
        <v/>
      </c>
      <c r="W9" s="8">
        <f>IF(VLOOKUP($B9,'Messieurs BRUT'!$B$6:$M$137,10,FALSE)="","",(VLOOKUP($B9,'Messieurs BRUT'!$B$6:$M$137,10,FALSE)))</f>
        <v>15</v>
      </c>
      <c r="X9" s="8">
        <f>IF(VLOOKUP($B9,'Messieurs NET'!$B$6:$M$137,10,FALSE)="","",(VLOOKUP($B9,'Messieurs NET'!$B$6:$M$137,10,FALSE)))</f>
        <v>26</v>
      </c>
      <c r="Y9" s="76">
        <f t="shared" si="6"/>
        <v>41</v>
      </c>
      <c r="Z9" s="8">
        <f>IF(VLOOKUP($B9,'Messieurs BRUT'!$B$6:$L$137,11,FALSE)="","",(VLOOKUP($B9,'Messieurs BRUT'!$B$6:$L$137,11,FALSE)))</f>
        <v>24</v>
      </c>
      <c r="AA9" s="8">
        <f>IF(VLOOKUP($B9,'Messieurs NET'!$B$6:$L$137,11,FALSE)="","",(VLOOKUP($B9,'Messieurs NET'!$B$6:$L$137,11,FALSE)))</f>
        <v>37</v>
      </c>
      <c r="AB9" s="76">
        <f t="shared" si="7"/>
        <v>61</v>
      </c>
      <c r="AC9" s="8" t="str">
        <f>IF(VLOOKUP($B9,'Messieurs BRUT'!$B$6:$M$137,12,FALSE)="","",(VLOOKUP($B9,'Messieurs BRUT'!$B$6:$M$137,12,FALSE)))</f>
        <v/>
      </c>
      <c r="AD9" s="8" t="str">
        <f>IF(VLOOKUP($B9,'Messieurs NET'!$B$6:$M$137,12,FALSE)="","",(VLOOKUP($B9,'Messieurs NET'!$B$6:$M$137,12,FALSE)))</f>
        <v/>
      </c>
      <c r="AE9" s="76" t="str">
        <f t="shared" si="8"/>
        <v/>
      </c>
      <c r="AF9" s="8">
        <f>IF(VLOOKUP($B9,'Messieurs BRUT'!$B$6:$N$137,13,FALSE)="","",(VLOOKUP($B9,'Messieurs BRUT'!$B$6:$N$137,13,FALSE)))</f>
        <v>16</v>
      </c>
      <c r="AG9" s="8">
        <f>IF(VLOOKUP($B9,'Messieurs NET'!$B$6:$N$137,13,FALSE)="","",(VLOOKUP($B9,'Messieurs NET'!$B$6:$N$137,13,FALSE)))</f>
        <v>29</v>
      </c>
      <c r="AH9" s="76">
        <f t="shared" si="9"/>
        <v>45</v>
      </c>
      <c r="AI9" s="76">
        <f t="shared" si="10"/>
        <v>367</v>
      </c>
      <c r="AJ9" s="24">
        <f t="shared" si="11"/>
        <v>7</v>
      </c>
      <c r="AK9" s="24">
        <f>IF(AJ9&lt;8,0,+SMALL(($G9,$J9,$M9,$P9,$S9,$V9,$Y9,$AB9,$AE9,$AH9),1))</f>
        <v>0</v>
      </c>
      <c r="AL9" s="24">
        <f>IF(AJ9&lt;9,0,+SMALL(($G9,$J9,$M9,$P9,$S9,$V9,$Y9,$AB9,$AE9,$AH9),2))</f>
        <v>0</v>
      </c>
      <c r="AM9" s="24">
        <f>IF(AJ9&lt;10,0,+SMALL(($G9,$J9,$M9,$P9,$S9,$V9,$Y9,$AB9,$AE9,$AH9),3))</f>
        <v>0</v>
      </c>
      <c r="AN9" s="24">
        <f t="shared" si="12"/>
        <v>367</v>
      </c>
      <c r="AO9" s="24">
        <f t="shared" si="13"/>
        <v>4</v>
      </c>
    </row>
    <row r="10" spans="2:41" ht="14.4">
      <c r="B10" s="65" t="s">
        <v>89</v>
      </c>
      <c r="C10" s="66"/>
      <c r="D10" s="72" t="s">
        <v>61</v>
      </c>
      <c r="E10" s="45">
        <f>IF(VLOOKUP($B10,'Messieurs BRUT'!$B$6:$E$137,4,FALSE)="","",(VLOOKUP($B10,'Messieurs BRUT'!$B$6:$E$137,4,FALSE)))</f>
        <v>12</v>
      </c>
      <c r="F10" s="45">
        <f>IF(VLOOKUP($B10,'Messieurs NET'!$B$6:E$137,4,FALSE)="","",(VLOOKUP($B10,'Messieurs NET'!$B$6:$E$137,4,FALSE)))</f>
        <v>31</v>
      </c>
      <c r="G10" s="68">
        <f t="shared" si="0"/>
        <v>43</v>
      </c>
      <c r="H10" s="45">
        <f>IF(VLOOKUP($B10,'Messieurs BRUT'!$B$6:$F$137,5,FALSE)="","",(VLOOKUP($B10,'Messieurs BRUT'!$B$6:$F$137,5,FALSE)))</f>
        <v>17</v>
      </c>
      <c r="I10" s="45">
        <f>IF(VLOOKUP($B10,'Messieurs NET'!$B$6:$F$137,5,FALSE)="","",(VLOOKUP($B10,'Messieurs NET'!$B$6:$F$137,5,FALSE)))</f>
        <v>38</v>
      </c>
      <c r="J10" s="68">
        <f t="shared" si="1"/>
        <v>55</v>
      </c>
      <c r="K10" s="45">
        <f>IF(VLOOKUP($B10,'Messieurs BRUT'!$B$6:$G$137,6,FALSE)="","",(VLOOKUP($B10,'Messieurs BRUT'!$B$6:$G$137,6,FALSE)))</f>
        <v>15</v>
      </c>
      <c r="L10" s="45">
        <f>IF(VLOOKUP($B10,'Messieurs NET'!$B$6:$G$137,6,FALSE)="","",(VLOOKUP($B10,'Messieurs NET'!$B$6:$G$137,6,FALSE)))</f>
        <v>35</v>
      </c>
      <c r="M10" s="68">
        <f t="shared" si="2"/>
        <v>50</v>
      </c>
      <c r="N10" s="45">
        <f>IF(VLOOKUP($B10,'Messieurs BRUT'!$B$6:$H$137,7,FALSE)="","",(VLOOKUP($B10,'Messieurs BRUT'!$B$6:$H$137,7,FALSE)))</f>
        <v>17</v>
      </c>
      <c r="O10" s="45">
        <f>IF(VLOOKUP($B10,'Messieurs NET'!$B$6:$H$137,7,FALSE)="","",(VLOOKUP($B10,'Messieurs NET'!$B$6:$H$137,7,FALSE)))</f>
        <v>34</v>
      </c>
      <c r="P10" s="68">
        <f t="shared" si="3"/>
        <v>51</v>
      </c>
      <c r="Q10" s="45">
        <f>IF(VLOOKUP($B10,'Messieurs BRUT'!$B$6:$J$137,8,FALSE)="","",(VLOOKUP($B10,'Messieurs BRUT'!$B$6:$J$137,8,FALSE)))</f>
        <v>17</v>
      </c>
      <c r="R10" s="45">
        <f>IF(VLOOKUP($B10,'Messieurs NET'!$B$6:$J$137,8,FALSE)="","",(VLOOKUP($B10,'Messieurs NET'!$B$6:$J$137,8,FALSE)))</f>
        <v>36</v>
      </c>
      <c r="S10" s="68">
        <f t="shared" si="4"/>
        <v>53</v>
      </c>
      <c r="T10" s="45">
        <f>IF(VLOOKUP($B10,'Messieurs BRUT'!$B$6:$J$137,9,FALSE)="","",(VLOOKUP($B10,'Messieurs BRUT'!$B$6:$J$137,9,FALSE)))</f>
        <v>14</v>
      </c>
      <c r="U10" s="45">
        <f>IF(VLOOKUP($B10,'Messieurs NET'!$B$6:$J$137,9,FALSE)="","",(VLOOKUP($B10,'Messieurs NET'!$B$6:$J$137,9,FALSE)))</f>
        <v>29</v>
      </c>
      <c r="V10" s="68">
        <f t="shared" si="5"/>
        <v>43</v>
      </c>
      <c r="W10" s="45">
        <f>IF(VLOOKUP($B10,'Messieurs BRUT'!$B$6:$M$137,10,FALSE)="","",(VLOOKUP($B10,'Messieurs BRUT'!$B$6:$M$137,10,FALSE)))</f>
        <v>9</v>
      </c>
      <c r="X10" s="45">
        <f>IF(VLOOKUP($B10,'Messieurs NET'!$B$6:$M$137,10,FALSE)="","",(VLOOKUP($B10,'Messieurs NET'!$B$6:$M$137,10,FALSE)))</f>
        <v>23</v>
      </c>
      <c r="Y10" s="68">
        <f t="shared" si="6"/>
        <v>32</v>
      </c>
      <c r="Z10" s="45">
        <f>IF(VLOOKUP($B10,'Messieurs BRUT'!$B$6:$L$137,11,FALSE)="","",(VLOOKUP($B10,'Messieurs BRUT'!$B$6:$L$137,11,FALSE)))</f>
        <v>12</v>
      </c>
      <c r="AA10" s="45">
        <f>IF(VLOOKUP($B10,'Messieurs NET'!$B$6:$L$137,11,FALSE)="","",(VLOOKUP($B10,'Messieurs NET'!$B$6:$L$137,11,FALSE)))</f>
        <v>28</v>
      </c>
      <c r="AB10" s="68">
        <f t="shared" si="7"/>
        <v>40</v>
      </c>
      <c r="AC10" s="45">
        <f>IF(VLOOKUP($B10,'Messieurs BRUT'!$B$6:$M$137,12,FALSE)="","",(VLOOKUP($B10,'Messieurs BRUT'!$B$6:$M$137,12,FALSE)))</f>
        <v>17</v>
      </c>
      <c r="AD10" s="45">
        <f>IF(VLOOKUP($B10,'Messieurs NET'!$B$6:$M$137,12,FALSE)="","",(VLOOKUP($B10,'Messieurs NET'!$B$6:$M$137,12,FALSE)))</f>
        <v>34</v>
      </c>
      <c r="AE10" s="68">
        <f t="shared" si="8"/>
        <v>51</v>
      </c>
      <c r="AF10" s="45">
        <f>IF(VLOOKUP($B10,'Messieurs BRUT'!$B$6:$N$137,13,FALSE)="","",(VLOOKUP($B10,'Messieurs BRUT'!$B$6:$N$137,13,FALSE)))</f>
        <v>17</v>
      </c>
      <c r="AG10" s="45">
        <f>IF(VLOOKUP($B10,'Messieurs NET'!$B$6:$N$137,13,FALSE)="","",(VLOOKUP($B10,'Messieurs NET'!$B$6:$N$137,13,FALSE)))</f>
        <v>35</v>
      </c>
      <c r="AH10" s="68">
        <f t="shared" si="9"/>
        <v>52</v>
      </c>
      <c r="AI10" s="68">
        <f t="shared" si="10"/>
        <v>470</v>
      </c>
      <c r="AJ10" s="69">
        <f t="shared" si="11"/>
        <v>10</v>
      </c>
      <c r="AK10" s="69">
        <f>IF(AJ10&lt;8,0,+SMALL(($G10,$J10,$M10,$P10,$S10,$V10,$Y10,$AB10,$AE10,$AH10),1))</f>
        <v>32</v>
      </c>
      <c r="AL10" s="69">
        <f>IF(AJ10&lt;9,0,+SMALL(($G10,$J10,$M10,$P10,$S10,$V10,$Y10,$AB10,$AE10,$AH10),2))</f>
        <v>40</v>
      </c>
      <c r="AM10" s="69">
        <f>IF(AJ10&lt;10,0,+SMALL(($G10,$J10,$M10,$P10,$S10,$V10,$Y10,$AB10,$AE10,$AH10),3))</f>
        <v>43</v>
      </c>
      <c r="AN10" s="69">
        <f t="shared" si="12"/>
        <v>355</v>
      </c>
      <c r="AO10" s="69">
        <f t="shared" si="13"/>
        <v>5</v>
      </c>
    </row>
    <row r="11" spans="2:41" ht="14.4">
      <c r="B11" s="65" t="s">
        <v>50</v>
      </c>
      <c r="C11" s="66"/>
      <c r="D11" s="67" t="s">
        <v>9</v>
      </c>
      <c r="E11" s="45">
        <f>IF(VLOOKUP($B11,'Messieurs BRUT'!$B$6:$E$137,4,FALSE)="","",(VLOOKUP($B11,'Messieurs BRUT'!$B$6:$E$137,4,FALSE)))</f>
        <v>8</v>
      </c>
      <c r="F11" s="45">
        <f>IF(VLOOKUP($B11,'Messieurs NET'!$B$6:E$137,4,FALSE)="","",(VLOOKUP($B11,'Messieurs NET'!$B$6:$E$137,4,FALSE)))</f>
        <v>31</v>
      </c>
      <c r="G11" s="68">
        <f t="shared" si="0"/>
        <v>39</v>
      </c>
      <c r="H11" s="45">
        <f>IF(VLOOKUP($B11,'Messieurs BRUT'!$B$6:$F$137,5,FALSE)="","",(VLOOKUP($B11,'Messieurs BRUT'!$B$6:$F$137,5,FALSE)))</f>
        <v>8</v>
      </c>
      <c r="I11" s="45">
        <f>IF(VLOOKUP($B11,'Messieurs NET'!$B$6:$F$137,5,FALSE)="","",(VLOOKUP($B11,'Messieurs NET'!$B$6:$F$137,5,FALSE)))</f>
        <v>29</v>
      </c>
      <c r="J11" s="68">
        <f t="shared" si="1"/>
        <v>37</v>
      </c>
      <c r="K11" s="45">
        <f>IF(VLOOKUP($B11,'Messieurs BRUT'!$B$6:$G$137,6,FALSE)="","",(VLOOKUP($B11,'Messieurs BRUT'!$B$6:$G$137,6,FALSE)))</f>
        <v>15</v>
      </c>
      <c r="L11" s="45">
        <f>IF(VLOOKUP($B11,'Messieurs NET'!$B$6:$G$137,6,FALSE)="","",(VLOOKUP($B11,'Messieurs NET'!$B$6:$G$137,6,FALSE)))</f>
        <v>36</v>
      </c>
      <c r="M11" s="68">
        <f t="shared" si="2"/>
        <v>51</v>
      </c>
      <c r="N11" s="45">
        <f>IF(VLOOKUP($B11,'Messieurs BRUT'!$B$6:$H$137,7,FALSE)="","",(VLOOKUP($B11,'Messieurs BRUT'!$B$6:$H$137,7,FALSE)))</f>
        <v>12</v>
      </c>
      <c r="O11" s="45">
        <f>IF(VLOOKUP($B11,'Messieurs NET'!$B$6:$H$137,7,FALSE)="","",(VLOOKUP($B11,'Messieurs NET'!$B$6:$H$137,7,FALSE)))</f>
        <v>37</v>
      </c>
      <c r="P11" s="68">
        <f t="shared" si="3"/>
        <v>49</v>
      </c>
      <c r="Q11" s="45">
        <f>IF(VLOOKUP($B11,'Messieurs BRUT'!$B$6:$J$137,8,FALSE)="","",(VLOOKUP($B11,'Messieurs BRUT'!$B$6:$J$137,8,FALSE)))</f>
        <v>15</v>
      </c>
      <c r="R11" s="45">
        <f>IF(VLOOKUP($B11,'Messieurs NET'!$B$6:$J$137,8,FALSE)="","",(VLOOKUP($B11,'Messieurs NET'!$B$6:$J$137,8,FALSE)))</f>
        <v>40</v>
      </c>
      <c r="S11" s="68">
        <f t="shared" si="4"/>
        <v>55</v>
      </c>
      <c r="T11" s="45" t="str">
        <f>IF(VLOOKUP($B11,'Messieurs BRUT'!$B$6:$J$137,9,FALSE)="","",(VLOOKUP($B11,'Messieurs BRUT'!$B$6:$J$137,9,FALSE)))</f>
        <v/>
      </c>
      <c r="U11" s="45" t="str">
        <f>IF(VLOOKUP($B11,'Messieurs NET'!$B$6:$J$137,9,FALSE)="","",(VLOOKUP($B11,'Messieurs NET'!$B$6:$J$137,9,FALSE)))</f>
        <v/>
      </c>
      <c r="V11" s="68" t="str">
        <f t="shared" si="5"/>
        <v/>
      </c>
      <c r="W11" s="45">
        <f>IF(VLOOKUP($B11,'Messieurs BRUT'!$B$6:$M$137,10,FALSE)="","",(VLOOKUP($B11,'Messieurs BRUT'!$B$6:$M$137,10,FALSE)))</f>
        <v>15</v>
      </c>
      <c r="X11" s="45">
        <f>IF(VLOOKUP($B11,'Messieurs NET'!$B$6:$M$137,10,FALSE)="","",(VLOOKUP($B11,'Messieurs NET'!$B$6:$M$137,10,FALSE)))</f>
        <v>33</v>
      </c>
      <c r="Y11" s="68">
        <f t="shared" si="6"/>
        <v>48</v>
      </c>
      <c r="Z11" s="45">
        <f>IF(VLOOKUP($B11,'Messieurs BRUT'!$B$6:$L$137,11,FALSE)="","",(VLOOKUP($B11,'Messieurs BRUT'!$B$6:$L$137,11,FALSE)))</f>
        <v>16</v>
      </c>
      <c r="AA11" s="45">
        <f>IF(VLOOKUP($B11,'Messieurs NET'!$B$6:$L$137,11,FALSE)="","",(VLOOKUP($B11,'Messieurs NET'!$B$6:$L$137,11,FALSE)))</f>
        <v>38</v>
      </c>
      <c r="AB11" s="68">
        <f t="shared" si="7"/>
        <v>54</v>
      </c>
      <c r="AC11" s="45">
        <f>IF(VLOOKUP($B11,'Messieurs BRUT'!$B$6:$M$137,12,FALSE)="","",(VLOOKUP($B11,'Messieurs BRUT'!$B$6:$M$137,12,FALSE)))</f>
        <v>10</v>
      </c>
      <c r="AD11" s="45">
        <f>IF(VLOOKUP($B11,'Messieurs NET'!$B$6:$M$137,12,FALSE)="","",(VLOOKUP($B11,'Messieurs NET'!$B$6:$M$137,12,FALSE)))</f>
        <v>33</v>
      </c>
      <c r="AE11" s="68">
        <f t="shared" si="8"/>
        <v>43</v>
      </c>
      <c r="AF11" s="45">
        <f>IF(VLOOKUP($B11,'Messieurs BRUT'!$B$6:$N$137,13,FALSE)="","",(VLOOKUP($B11,'Messieurs BRUT'!$B$6:$N$137,13,FALSE)))</f>
        <v>15</v>
      </c>
      <c r="AG11" s="45">
        <f>IF(VLOOKUP($B11,'Messieurs NET'!$B$6:$N$137,13,FALSE)="","",(VLOOKUP($B11,'Messieurs NET'!$B$6:$N$137,13,FALSE)))</f>
        <v>38</v>
      </c>
      <c r="AH11" s="68">
        <f t="shared" si="9"/>
        <v>53</v>
      </c>
      <c r="AI11" s="68">
        <f t="shared" si="10"/>
        <v>429</v>
      </c>
      <c r="AJ11" s="69">
        <f t="shared" si="11"/>
        <v>9</v>
      </c>
      <c r="AK11" s="69">
        <f>IF(AJ11&lt;8,0,+SMALL(($G11,$J11,$M11,$P11,$S11,$V11,$Y11,$AB11,$AE11,$AH11),1))</f>
        <v>37</v>
      </c>
      <c r="AL11" s="69">
        <f>IF(AJ11&lt;9,0,+SMALL(($G11,$J11,$M11,$P11,$S11,$V11,$Y11,$AB11,$AE11,$AH11),2))</f>
        <v>39</v>
      </c>
      <c r="AM11" s="69">
        <f>IF(AJ11&lt;10,0,+SMALL(($G11,$J11,$M11,$P11,$S11,$V11,$Y11,$AB11,$AE11,$AH11),3))</f>
        <v>0</v>
      </c>
      <c r="AN11" s="69">
        <f t="shared" si="12"/>
        <v>353</v>
      </c>
      <c r="AO11" s="69">
        <f t="shared" si="13"/>
        <v>6</v>
      </c>
    </row>
    <row r="12" spans="2:41" ht="14.4">
      <c r="B12" s="65" t="s">
        <v>7</v>
      </c>
      <c r="C12" s="66"/>
      <c r="D12" s="70" t="s">
        <v>27</v>
      </c>
      <c r="E12" s="45">
        <f>IF(VLOOKUP($B12,'Messieurs BRUT'!$B$6:$E$137,4,FALSE)="","",(VLOOKUP($B12,'Messieurs BRUT'!$B$6:$E$137,4,FALSE)))</f>
        <v>11</v>
      </c>
      <c r="F12" s="45">
        <f>IF(VLOOKUP($B12,'Messieurs NET'!$B$6:E$137,4,FALSE)="","",(VLOOKUP($B12,'Messieurs NET'!$B$6:$E$137,4,FALSE)))</f>
        <v>28</v>
      </c>
      <c r="G12" s="68">
        <f t="shared" si="0"/>
        <v>39</v>
      </c>
      <c r="H12" s="45" t="str">
        <f>IF(VLOOKUP($B12,'Messieurs BRUT'!$B$6:$F$137,5,FALSE)="","",(VLOOKUP($B12,'Messieurs BRUT'!$B$6:$F$137,5,FALSE)))</f>
        <v/>
      </c>
      <c r="I12" s="45" t="str">
        <f>IF(VLOOKUP($B12,'Messieurs NET'!$B$6:$F$137,5,FALSE)="","",(VLOOKUP($B12,'Messieurs NET'!$B$6:$F$137,5,FALSE)))</f>
        <v/>
      </c>
      <c r="J12" s="68" t="str">
        <f t="shared" si="1"/>
        <v/>
      </c>
      <c r="K12" s="45">
        <f>IF(VLOOKUP($B12,'Messieurs BRUT'!$B$6:$G$137,6,FALSE)="","",(VLOOKUP($B12,'Messieurs BRUT'!$B$6:$G$137,6,FALSE)))</f>
        <v>25</v>
      </c>
      <c r="L12" s="45">
        <f>IF(VLOOKUP($B12,'Messieurs NET'!$B$6:$G$137,6,FALSE)="","",(VLOOKUP($B12,'Messieurs NET'!$B$6:$G$137,6,FALSE)))</f>
        <v>41</v>
      </c>
      <c r="M12" s="68">
        <f t="shared" si="2"/>
        <v>66</v>
      </c>
      <c r="N12" s="45">
        <f>IF(VLOOKUP($B12,'Messieurs BRUT'!$B$6:$H$137,7,FALSE)="","",(VLOOKUP($B12,'Messieurs BRUT'!$B$6:$H$137,7,FALSE)))</f>
        <v>16</v>
      </c>
      <c r="O12" s="45">
        <f>IF(VLOOKUP($B12,'Messieurs NET'!$B$6:$H$137,7,FALSE)="","",(VLOOKUP($B12,'Messieurs NET'!$B$6:$H$137,7,FALSE)))</f>
        <v>30</v>
      </c>
      <c r="P12" s="68">
        <f t="shared" si="3"/>
        <v>46</v>
      </c>
      <c r="Q12" s="45">
        <f>IF(VLOOKUP($B12,'Messieurs BRUT'!$B$6:$J$137,8,FALSE)="","",(VLOOKUP($B12,'Messieurs BRUT'!$B$6:$J$137,8,FALSE)))</f>
        <v>17</v>
      </c>
      <c r="R12" s="45">
        <f>IF(VLOOKUP($B12,'Messieurs NET'!$B$6:$J$137,8,FALSE)="","",(VLOOKUP($B12,'Messieurs NET'!$B$6:$J$137,8,FALSE)))</f>
        <v>32</v>
      </c>
      <c r="S12" s="68">
        <f t="shared" si="4"/>
        <v>49</v>
      </c>
      <c r="T12" s="45">
        <f>IF(VLOOKUP($B12,'Messieurs BRUT'!$B$6:$J$137,9,FALSE)="","",(VLOOKUP($B12,'Messieurs BRUT'!$B$6:$J$137,9,FALSE)))</f>
        <v>14</v>
      </c>
      <c r="U12" s="45">
        <f>IF(VLOOKUP($B12,'Messieurs NET'!$B$6:$J$137,9,FALSE)="","",(VLOOKUP($B12,'Messieurs NET'!$B$6:$J$137,9,FALSE)))</f>
        <v>28</v>
      </c>
      <c r="V12" s="68">
        <f t="shared" si="5"/>
        <v>42</v>
      </c>
      <c r="W12" s="45">
        <f>IF(VLOOKUP($B12,'Messieurs BRUT'!$B$6:$M$137,10,FALSE)="","",(VLOOKUP($B12,'Messieurs BRUT'!$B$6:$M$137,10,FALSE)))</f>
        <v>12</v>
      </c>
      <c r="X12" s="45">
        <f>IF(VLOOKUP($B12,'Messieurs NET'!$B$6:$M$137,10,FALSE)="","",(VLOOKUP($B12,'Messieurs NET'!$B$6:$M$137,10,FALSE)))</f>
        <v>26</v>
      </c>
      <c r="Y12" s="68">
        <f t="shared" si="6"/>
        <v>38</v>
      </c>
      <c r="Z12" s="45">
        <f>IF(VLOOKUP($B12,'Messieurs BRUT'!$B$6:$L$137,11,FALSE)="","",(VLOOKUP($B12,'Messieurs BRUT'!$B$6:$L$137,11,FALSE)))</f>
        <v>17</v>
      </c>
      <c r="AA12" s="45">
        <f>IF(VLOOKUP($B12,'Messieurs NET'!$B$6:$L$137,11,FALSE)="","",(VLOOKUP($B12,'Messieurs NET'!$B$6:$L$137,11,FALSE)))</f>
        <v>32</v>
      </c>
      <c r="AB12" s="68">
        <f t="shared" si="7"/>
        <v>49</v>
      </c>
      <c r="AC12" s="45">
        <f>IF(VLOOKUP($B12,'Messieurs BRUT'!$B$6:$M$137,12,FALSE)="","",(VLOOKUP($B12,'Messieurs BRUT'!$B$6:$M$137,12,FALSE)))</f>
        <v>14</v>
      </c>
      <c r="AD12" s="45">
        <f>IF(VLOOKUP($B12,'Messieurs NET'!$B$6:$M$137,12,FALSE)="","",(VLOOKUP($B12,'Messieurs NET'!$B$6:$M$137,12,FALSE)))</f>
        <v>29</v>
      </c>
      <c r="AE12" s="68">
        <f t="shared" si="8"/>
        <v>43</v>
      </c>
      <c r="AF12" s="45">
        <f>IF(VLOOKUP($B12,'Messieurs BRUT'!$B$6:$N$137,13,FALSE)="","",(VLOOKUP($B12,'Messieurs BRUT'!$B$6:$N$137,13,FALSE)))</f>
        <v>16</v>
      </c>
      <c r="AG12" s="45">
        <f>IF(VLOOKUP($B12,'Messieurs NET'!$B$6:$N$137,13,FALSE)="","",(VLOOKUP($B12,'Messieurs NET'!$B$6:$N$137,13,FALSE)))</f>
        <v>33</v>
      </c>
      <c r="AH12" s="68">
        <f t="shared" si="9"/>
        <v>49</v>
      </c>
      <c r="AI12" s="68">
        <f t="shared" si="10"/>
        <v>421</v>
      </c>
      <c r="AJ12" s="69">
        <f t="shared" si="11"/>
        <v>9</v>
      </c>
      <c r="AK12" s="69">
        <f>IF(AJ12&lt;8,0,+SMALL(($G12,$J12,$M12,$P12,$S12,$V12,$Y12,$AB12,$AE12,$AH12),1))</f>
        <v>38</v>
      </c>
      <c r="AL12" s="69">
        <f>IF(AJ12&lt;9,0,+SMALL(($G12,$J12,$M12,$P12,$S12,$V12,$Y12,$AB12,$AE12,$AH12),2))</f>
        <v>39</v>
      </c>
      <c r="AM12" s="69">
        <f>IF(AJ12&lt;10,0,+SMALL(($G12,$J12,$M12,$P12,$S12,$V12,$Y12,$AB12,$AE12,$AH12),3))</f>
        <v>0</v>
      </c>
      <c r="AN12" s="69">
        <f t="shared" si="12"/>
        <v>344</v>
      </c>
      <c r="AO12" s="69">
        <f t="shared" si="13"/>
        <v>7</v>
      </c>
    </row>
    <row r="13" spans="2:41" ht="14.4">
      <c r="B13" s="65" t="s">
        <v>120</v>
      </c>
      <c r="C13" s="45"/>
      <c r="D13" s="63" t="s">
        <v>27</v>
      </c>
      <c r="E13" s="45" t="str">
        <f>IF(VLOOKUP($B13,'Messieurs BRUT'!$B$6:$E$137,4,FALSE)="","",(VLOOKUP($B13,'Messieurs BRUT'!$B$6:$E$137,4,FALSE)))</f>
        <v/>
      </c>
      <c r="F13" s="45" t="str">
        <f>IF(VLOOKUP($B13,'Messieurs NET'!$B$6:E$137,4,FALSE)="","",(VLOOKUP($B13,'Messieurs NET'!$B$6:$E$137,4,FALSE)))</f>
        <v/>
      </c>
      <c r="G13" s="68" t="str">
        <f t="shared" si="0"/>
        <v/>
      </c>
      <c r="H13" s="45">
        <f>IF(VLOOKUP($B13,'Messieurs BRUT'!$B$6:$F$137,5,FALSE)="","",(VLOOKUP($B13,'Messieurs BRUT'!$B$6:$F$137,5,FALSE)))</f>
        <v>18</v>
      </c>
      <c r="I13" s="45">
        <f>IF(VLOOKUP($B13,'Messieurs NET'!$B$6:$F$137,5,FALSE)="","",(VLOOKUP($B13,'Messieurs NET'!$B$6:$F$137,5,FALSE)))</f>
        <v>30</v>
      </c>
      <c r="J13" s="68">
        <f t="shared" si="1"/>
        <v>48</v>
      </c>
      <c r="K13" s="45">
        <f>IF(VLOOKUP($B13,'Messieurs BRUT'!$B$6:$G$137,6,FALSE)="","",(VLOOKUP($B13,'Messieurs BRUT'!$B$6:$G$137,6,FALSE)))</f>
        <v>19</v>
      </c>
      <c r="L13" s="45">
        <f>IF(VLOOKUP($B13,'Messieurs NET'!$B$6:$G$137,6,FALSE)="","",(VLOOKUP($B13,'Messieurs NET'!$B$6:$G$137,6,FALSE)))</f>
        <v>33</v>
      </c>
      <c r="M13" s="68">
        <f t="shared" si="2"/>
        <v>52</v>
      </c>
      <c r="N13" s="45">
        <f>IF(VLOOKUP($B13,'Messieurs BRUT'!$B$6:$H$137,7,FALSE)="","",(VLOOKUP($B13,'Messieurs BRUT'!$B$6:$H$137,7,FALSE)))</f>
        <v>17</v>
      </c>
      <c r="O13" s="45">
        <f>IF(VLOOKUP($B13,'Messieurs NET'!$B$6:$H$137,7,FALSE)="","",(VLOOKUP($B13,'Messieurs NET'!$B$6:$H$137,7,FALSE)))</f>
        <v>30</v>
      </c>
      <c r="P13" s="68">
        <f t="shared" si="3"/>
        <v>47</v>
      </c>
      <c r="Q13" s="45">
        <f>IF(VLOOKUP($B13,'Messieurs BRUT'!$B$6:$J$137,8,FALSE)="","",(VLOOKUP($B13,'Messieurs BRUT'!$B$6:$J$137,8,FALSE)))</f>
        <v>19</v>
      </c>
      <c r="R13" s="45">
        <f>IF(VLOOKUP($B13,'Messieurs NET'!$B$6:$J$137,8,FALSE)="","",(VLOOKUP($B13,'Messieurs NET'!$B$6:$J$137,8,FALSE)))</f>
        <v>33</v>
      </c>
      <c r="S13" s="68">
        <f t="shared" si="4"/>
        <v>52</v>
      </c>
      <c r="T13" s="45">
        <f>IF(VLOOKUP($B13,'Messieurs BRUT'!$B$6:$J$137,9,FALSE)="","",(VLOOKUP($B13,'Messieurs BRUT'!$B$6:$J$137,9,FALSE)))</f>
        <v>20</v>
      </c>
      <c r="U13" s="45">
        <f>IF(VLOOKUP($B13,'Messieurs NET'!$B$6:$J$137,9,FALSE)="","",(VLOOKUP($B13,'Messieurs NET'!$B$6:$J$137,9,FALSE)))</f>
        <v>30</v>
      </c>
      <c r="V13" s="68">
        <f t="shared" si="5"/>
        <v>50</v>
      </c>
      <c r="W13" s="45">
        <f>IF(VLOOKUP($B13,'Messieurs BRUT'!$B$6:$M$137,10,FALSE)="","",(VLOOKUP($B13,'Messieurs BRUT'!$B$6:$M$137,10,FALSE)))</f>
        <v>19</v>
      </c>
      <c r="X13" s="45">
        <f>IF(VLOOKUP($B13,'Messieurs NET'!$B$6:$M$137,10,FALSE)="","",(VLOOKUP($B13,'Messieurs NET'!$B$6:$M$137,10,FALSE)))</f>
        <v>31</v>
      </c>
      <c r="Y13" s="68">
        <f t="shared" si="6"/>
        <v>50</v>
      </c>
      <c r="Z13" s="45">
        <f>IF(VLOOKUP($B13,'Messieurs BRUT'!$B$6:$L$137,11,FALSE)="","",(VLOOKUP($B13,'Messieurs BRUT'!$B$6:$L$137,11,FALSE)))</f>
        <v>15</v>
      </c>
      <c r="AA13" s="45">
        <f>IF(VLOOKUP($B13,'Messieurs NET'!$B$6:$L$137,11,FALSE)="","",(VLOOKUP($B13,'Messieurs NET'!$B$6:$L$137,11,FALSE)))</f>
        <v>25</v>
      </c>
      <c r="AB13" s="68">
        <f t="shared" si="7"/>
        <v>40</v>
      </c>
      <c r="AC13" s="45" t="str">
        <f>IF(VLOOKUP($B13,'Messieurs BRUT'!$B$6:$M$137,12,FALSE)="","",(VLOOKUP($B13,'Messieurs BRUT'!$B$6:$M$137,12,FALSE)))</f>
        <v/>
      </c>
      <c r="AD13" s="45" t="str">
        <f>IF(VLOOKUP($B13,'Messieurs NET'!$B$6:$M$137,12,FALSE)="","",(VLOOKUP($B13,'Messieurs NET'!$B$6:$M$137,12,FALSE)))</f>
        <v/>
      </c>
      <c r="AE13" s="68" t="str">
        <f t="shared" si="8"/>
        <v/>
      </c>
      <c r="AF13" s="45">
        <f>IF(VLOOKUP($B13,'Messieurs BRUT'!$B$6:$N$137,13,FALSE)="","",(VLOOKUP($B13,'Messieurs BRUT'!$B$6:$N$137,13,FALSE)))</f>
        <v>13</v>
      </c>
      <c r="AG13" s="45">
        <f>IF(VLOOKUP($B13,'Messieurs NET'!$B$6:$N$137,13,FALSE)="","",(VLOOKUP($B13,'Messieurs NET'!$B$6:$N$137,13,FALSE)))</f>
        <v>23</v>
      </c>
      <c r="AH13" s="68">
        <f t="shared" si="9"/>
        <v>36</v>
      </c>
      <c r="AI13" s="68">
        <f t="shared" si="10"/>
        <v>375</v>
      </c>
      <c r="AJ13" s="69">
        <f t="shared" si="11"/>
        <v>8</v>
      </c>
      <c r="AK13" s="69">
        <f>IF(AJ13&lt;8,0,+SMALL(($G13,$J13,$M13,$P13,$S13,$V13,$Y13,$AB13,$AE13,$AH13),1))</f>
        <v>36</v>
      </c>
      <c r="AL13" s="69">
        <f>IF(AJ13&lt;9,0,+SMALL(($G13,$J13,$M13,$P13,$S13,$V13,$Y13,$AB13,$AE13,$AH13),2))</f>
        <v>0</v>
      </c>
      <c r="AM13" s="69">
        <f>IF(AJ13&lt;10,0,+SMALL(($G13,$J13,$M13,$P13,$S13,$V13,$Y13,$AB13,$AE13,$AH13),3))</f>
        <v>0</v>
      </c>
      <c r="AN13" s="69">
        <f t="shared" si="12"/>
        <v>339</v>
      </c>
      <c r="AO13" s="69">
        <f t="shared" si="13"/>
        <v>8</v>
      </c>
    </row>
    <row r="14" spans="2:41" ht="14.4">
      <c r="B14" s="65" t="s">
        <v>46</v>
      </c>
      <c r="C14" s="66"/>
      <c r="D14" s="71" t="s">
        <v>5</v>
      </c>
      <c r="E14" s="45">
        <f>IF(VLOOKUP($B14,'Messieurs BRUT'!$B$6:$E$137,4,FALSE)="","",(VLOOKUP($B14,'Messieurs BRUT'!$B$6:$E$137,4,FALSE)))</f>
        <v>10</v>
      </c>
      <c r="F14" s="45">
        <f>IF(VLOOKUP($B14,'Messieurs NET'!$B$6:E$137,4,FALSE)="","",(VLOOKUP($B14,'Messieurs NET'!$B$6:$E$137,4,FALSE)))</f>
        <v>26</v>
      </c>
      <c r="G14" s="68">
        <f t="shared" si="0"/>
        <v>36</v>
      </c>
      <c r="H14" s="45">
        <f>IF(VLOOKUP($B14,'Messieurs BRUT'!$B$6:$F$137,5,FALSE)="","",(VLOOKUP($B14,'Messieurs BRUT'!$B$6:$F$137,5,FALSE)))</f>
        <v>21</v>
      </c>
      <c r="I14" s="45">
        <f>IF(VLOOKUP($B14,'Messieurs NET'!$B$6:$F$137,5,FALSE)="","",(VLOOKUP($B14,'Messieurs NET'!$B$6:$F$137,5,FALSE)))</f>
        <v>35</v>
      </c>
      <c r="J14" s="68">
        <f t="shared" si="1"/>
        <v>56</v>
      </c>
      <c r="K14" s="45">
        <f>IF(VLOOKUP($B14,'Messieurs BRUT'!$B$6:$G$137,6,FALSE)="","",(VLOOKUP($B14,'Messieurs BRUT'!$B$6:$G$137,6,FALSE)))</f>
        <v>15</v>
      </c>
      <c r="L14" s="45">
        <f>IF(VLOOKUP($B14,'Messieurs NET'!$B$6:$G$137,6,FALSE)="","",(VLOOKUP($B14,'Messieurs NET'!$B$6:$G$137,6,FALSE)))</f>
        <v>27</v>
      </c>
      <c r="M14" s="68">
        <f t="shared" si="2"/>
        <v>42</v>
      </c>
      <c r="N14" s="45" t="str">
        <f>IF(VLOOKUP($B14,'Messieurs BRUT'!$B$6:$H$137,7,FALSE)="","",(VLOOKUP($B14,'Messieurs BRUT'!$B$6:$H$137,7,FALSE)))</f>
        <v/>
      </c>
      <c r="O14" s="45" t="str">
        <f>IF(VLOOKUP($B14,'Messieurs NET'!$B$6:$H$137,7,FALSE)="","",(VLOOKUP($B14,'Messieurs NET'!$B$6:$H$137,7,FALSE)))</f>
        <v/>
      </c>
      <c r="P14" s="68" t="str">
        <f t="shared" si="3"/>
        <v/>
      </c>
      <c r="Q14" s="45">
        <f>IF(VLOOKUP($B14,'Messieurs BRUT'!$B$6:$J$137,8,FALSE)="","",(VLOOKUP($B14,'Messieurs BRUT'!$B$6:$J$137,8,FALSE)))</f>
        <v>14</v>
      </c>
      <c r="R14" s="45">
        <f>IF(VLOOKUP($B14,'Messieurs NET'!$B$6:$J$137,8,FALSE)="","",(VLOOKUP($B14,'Messieurs NET'!$B$6:$J$137,8,FALSE)))</f>
        <v>30</v>
      </c>
      <c r="S14" s="68">
        <f t="shared" si="4"/>
        <v>44</v>
      </c>
      <c r="T14" s="45">
        <f>IF(VLOOKUP($B14,'Messieurs BRUT'!$B$6:$J$137,9,FALSE)="","",(VLOOKUP($B14,'Messieurs BRUT'!$B$6:$J$137,9,FALSE)))</f>
        <v>14</v>
      </c>
      <c r="U14" s="45">
        <f>IF(VLOOKUP($B14,'Messieurs NET'!$B$6:$J$137,9,FALSE)="","",(VLOOKUP($B14,'Messieurs NET'!$B$6:$J$137,9,FALSE)))</f>
        <v>24</v>
      </c>
      <c r="V14" s="68">
        <f t="shared" si="5"/>
        <v>38</v>
      </c>
      <c r="W14" s="45">
        <f>IF(VLOOKUP($B14,'Messieurs BRUT'!$B$6:$M$137,10,FALSE)="","",(VLOOKUP($B14,'Messieurs BRUT'!$B$6:$M$137,10,FALSE)))</f>
        <v>17</v>
      </c>
      <c r="X14" s="45">
        <f>IF(VLOOKUP($B14,'Messieurs NET'!$B$6:$M$137,10,FALSE)="","",(VLOOKUP($B14,'Messieurs NET'!$B$6:$M$137,10,FALSE)))</f>
        <v>29</v>
      </c>
      <c r="Y14" s="68">
        <f t="shared" si="6"/>
        <v>46</v>
      </c>
      <c r="Z14" s="45">
        <f>IF(VLOOKUP($B14,'Messieurs BRUT'!$B$6:$L$137,11,FALSE)="","",(VLOOKUP($B14,'Messieurs BRUT'!$B$6:$L$137,11,FALSE)))</f>
        <v>18</v>
      </c>
      <c r="AA14" s="45">
        <f>IF(VLOOKUP($B14,'Messieurs NET'!$B$6:$L$137,11,FALSE)="","",(VLOOKUP($B14,'Messieurs NET'!$B$6:$L$137,11,FALSE)))</f>
        <v>32</v>
      </c>
      <c r="AB14" s="68">
        <f t="shared" si="7"/>
        <v>50</v>
      </c>
      <c r="AC14" s="45" t="str">
        <f>IF(VLOOKUP($B14,'Messieurs BRUT'!$B$6:$M$137,12,FALSE)="","",(VLOOKUP($B14,'Messieurs BRUT'!$B$6:$M$137,12,FALSE)))</f>
        <v/>
      </c>
      <c r="AD14" s="45" t="str">
        <f>IF(VLOOKUP($B14,'Messieurs NET'!$B$6:$M$137,12,FALSE)="","",(VLOOKUP($B14,'Messieurs NET'!$B$6:$M$137,12,FALSE)))</f>
        <v/>
      </c>
      <c r="AE14" s="68" t="str">
        <f t="shared" si="8"/>
        <v/>
      </c>
      <c r="AF14" s="45">
        <f>IF(VLOOKUP($B14,'Messieurs BRUT'!$B$6:$N$137,13,FALSE)="","",(VLOOKUP($B14,'Messieurs BRUT'!$B$6:$N$137,13,FALSE)))</f>
        <v>21</v>
      </c>
      <c r="AG14" s="45">
        <f>IF(VLOOKUP($B14,'Messieurs NET'!$B$6:$N$137,13,FALSE)="","",(VLOOKUP($B14,'Messieurs NET'!$B$6:$N$137,13,FALSE)))</f>
        <v>36</v>
      </c>
      <c r="AH14" s="68">
        <f t="shared" si="9"/>
        <v>57</v>
      </c>
      <c r="AI14" s="68">
        <f t="shared" si="10"/>
        <v>369</v>
      </c>
      <c r="AJ14" s="69">
        <f t="shared" si="11"/>
        <v>8</v>
      </c>
      <c r="AK14" s="69">
        <f>IF(AJ14&lt;8,0,+SMALL(($G14,$J14,$M14,$P14,$S14,$V14,$Y14,$AB14,$AE14,$AH14),1))</f>
        <v>36</v>
      </c>
      <c r="AL14" s="69">
        <f>IF(AJ14&lt;9,0,+SMALL(($G14,$J14,$M14,$P14,$S14,$V14,$Y14,$AB14,$AE14,$AH14),2))</f>
        <v>0</v>
      </c>
      <c r="AM14" s="69">
        <f>IF(AJ14&lt;10,0,+SMALL(($G14,$J14,$M14,$P14,$S14,$V14,$Y14,$AB14,$AE14,$AH14),3))</f>
        <v>0</v>
      </c>
      <c r="AN14" s="69">
        <f t="shared" si="12"/>
        <v>333</v>
      </c>
      <c r="AO14" s="69">
        <f t="shared" si="13"/>
        <v>9</v>
      </c>
    </row>
    <row r="15" spans="2:41" ht="14.4">
      <c r="B15" s="65" t="s">
        <v>196</v>
      </c>
      <c r="C15" s="45"/>
      <c r="D15" s="64" t="s">
        <v>61</v>
      </c>
      <c r="E15" s="45">
        <f>IF(VLOOKUP($B15,'Messieurs BRUT'!$B$6:$E$137,4,FALSE)="","",(VLOOKUP($B15,'Messieurs BRUT'!$B$6:$E$137,4,FALSE)))</f>
        <v>12</v>
      </c>
      <c r="F15" s="45">
        <f>IF(VLOOKUP($B15,'Messieurs NET'!$B$6:E$137,4,FALSE)="","",(VLOOKUP($B15,'Messieurs NET'!$B$6:$E$137,4,FALSE)))</f>
        <v>31</v>
      </c>
      <c r="G15" s="68">
        <f t="shared" si="0"/>
        <v>43</v>
      </c>
      <c r="H15" s="45">
        <f>IF(VLOOKUP($B15,'Messieurs BRUT'!$B$6:$F$137,5,FALSE)="","",(VLOOKUP($B15,'Messieurs BRUT'!$B$6:$F$137,5,FALSE)))</f>
        <v>14</v>
      </c>
      <c r="I15" s="45">
        <f>IF(VLOOKUP($B15,'Messieurs NET'!$B$6:$F$137,5,FALSE)="","",(VLOOKUP($B15,'Messieurs NET'!$B$6:$F$137,5,FALSE)))</f>
        <v>32</v>
      </c>
      <c r="J15" s="68">
        <f t="shared" si="1"/>
        <v>46</v>
      </c>
      <c r="K15" s="45">
        <f>IF(VLOOKUP($B15,'Messieurs BRUT'!$B$6:$G$137,6,FALSE)="","",(VLOOKUP($B15,'Messieurs BRUT'!$B$6:$G$137,6,FALSE)))</f>
        <v>5</v>
      </c>
      <c r="L15" s="45">
        <f>IF(VLOOKUP($B15,'Messieurs NET'!$B$6:$G$137,6,FALSE)="","",(VLOOKUP($B15,'Messieurs NET'!$B$6:$G$137,6,FALSE)))</f>
        <v>21</v>
      </c>
      <c r="M15" s="68">
        <f t="shared" si="2"/>
        <v>26</v>
      </c>
      <c r="N15" s="45">
        <f>IF(VLOOKUP($B15,'Messieurs BRUT'!$B$6:$H$137,7,FALSE)="","",(VLOOKUP($B15,'Messieurs BRUT'!$B$6:$H$137,7,FALSE)))</f>
        <v>14</v>
      </c>
      <c r="O15" s="45">
        <f>IF(VLOOKUP($B15,'Messieurs NET'!$B$6:$H$137,7,FALSE)="","",(VLOOKUP($B15,'Messieurs NET'!$B$6:$H$137,7,FALSE)))</f>
        <v>35</v>
      </c>
      <c r="P15" s="68">
        <f t="shared" si="3"/>
        <v>49</v>
      </c>
      <c r="Q15" s="45">
        <f>IF(VLOOKUP($B15,'Messieurs BRUT'!$B$6:$J$137,8,FALSE)="","",(VLOOKUP($B15,'Messieurs BRUT'!$B$6:$J$137,8,FALSE)))</f>
        <v>12</v>
      </c>
      <c r="R15" s="45">
        <f>IF(VLOOKUP($B15,'Messieurs NET'!$B$6:$J$137,8,FALSE)="","",(VLOOKUP($B15,'Messieurs NET'!$B$6:$J$137,8,FALSE)))</f>
        <v>31</v>
      </c>
      <c r="S15" s="68">
        <f t="shared" si="4"/>
        <v>43</v>
      </c>
      <c r="T15" s="45">
        <f>IF(VLOOKUP($B15,'Messieurs BRUT'!$B$6:$J$137,9,FALSE)="","",(VLOOKUP($B15,'Messieurs BRUT'!$B$6:$J$137,9,FALSE)))</f>
        <v>12</v>
      </c>
      <c r="U15" s="45">
        <f>IF(VLOOKUP($B15,'Messieurs NET'!$B$6:$J$137,9,FALSE)="","",(VLOOKUP($B15,'Messieurs NET'!$B$6:$J$137,9,FALSE)))</f>
        <v>26</v>
      </c>
      <c r="V15" s="68">
        <f t="shared" si="5"/>
        <v>38</v>
      </c>
      <c r="W15" s="45">
        <f>IF(VLOOKUP($B15,'Messieurs BRUT'!$B$6:$M$137,10,FALSE)="","",(VLOOKUP($B15,'Messieurs BRUT'!$B$6:$M$137,10,FALSE)))</f>
        <v>11</v>
      </c>
      <c r="X15" s="45">
        <f>IF(VLOOKUP($B15,'Messieurs NET'!$B$6:$M$137,10,FALSE)="","",(VLOOKUP($B15,'Messieurs NET'!$B$6:$M$137,10,FALSE)))</f>
        <v>31</v>
      </c>
      <c r="Y15" s="68">
        <f t="shared" si="6"/>
        <v>42</v>
      </c>
      <c r="Z15" s="45">
        <f>IF(VLOOKUP($B15,'Messieurs BRUT'!$B$6:$L$137,11,FALSE)="","",(VLOOKUP($B15,'Messieurs BRUT'!$B$6:$L$137,11,FALSE)))</f>
        <v>14</v>
      </c>
      <c r="AA15" s="45">
        <f>IF(VLOOKUP($B15,'Messieurs NET'!$B$6:$L$137,11,FALSE)="","",(VLOOKUP($B15,'Messieurs NET'!$B$6:$L$137,11,FALSE)))</f>
        <v>37</v>
      </c>
      <c r="AB15" s="68">
        <f t="shared" si="7"/>
        <v>51</v>
      </c>
      <c r="AC15" s="45">
        <f>IF(VLOOKUP($B15,'Messieurs BRUT'!$B$6:$M$137,12,FALSE)="","",(VLOOKUP($B15,'Messieurs BRUT'!$B$6:$M$137,12,FALSE)))</f>
        <v>17</v>
      </c>
      <c r="AD15" s="45">
        <f>IF(VLOOKUP($B15,'Messieurs NET'!$B$6:$M$137,12,FALSE)="","",(VLOOKUP($B15,'Messieurs NET'!$B$6:$M$137,12,FALSE)))</f>
        <v>40</v>
      </c>
      <c r="AE15" s="68">
        <f t="shared" si="8"/>
        <v>57</v>
      </c>
      <c r="AF15" s="45">
        <f>IF(VLOOKUP($B15,'Messieurs BRUT'!$B$6:$N$137,13,FALSE)="","",(VLOOKUP($B15,'Messieurs BRUT'!$B$6:$N$137,13,FALSE)))</f>
        <v>6</v>
      </c>
      <c r="AG15" s="45">
        <f>IF(VLOOKUP($B15,'Messieurs NET'!$B$6:$N$137,13,FALSE)="","",(VLOOKUP($B15,'Messieurs NET'!$B$6:$N$137,13,FALSE)))</f>
        <v>30</v>
      </c>
      <c r="AH15" s="68">
        <f t="shared" si="9"/>
        <v>36</v>
      </c>
      <c r="AI15" s="68">
        <f t="shared" si="10"/>
        <v>431</v>
      </c>
      <c r="AJ15" s="69">
        <f t="shared" si="11"/>
        <v>10</v>
      </c>
      <c r="AK15" s="69">
        <f>IF(AJ15&lt;8,0,+SMALL(($G15,$J15,$M15,$P15,$S15,$V15,$Y15,$AB15,$AE15,$AH15),1))</f>
        <v>26</v>
      </c>
      <c r="AL15" s="69">
        <f>IF(AJ15&lt;9,0,+SMALL(($G15,$J15,$M15,$P15,$S15,$V15,$Y15,$AB15,$AE15,$AH15),2))</f>
        <v>36</v>
      </c>
      <c r="AM15" s="69">
        <f>IF(AJ15&lt;10,0,+SMALL(($G15,$J15,$M15,$P15,$S15,$V15,$Y15,$AB15,$AE15,$AH15),3))</f>
        <v>38</v>
      </c>
      <c r="AN15" s="69">
        <f t="shared" si="12"/>
        <v>331</v>
      </c>
      <c r="AO15" s="69">
        <f t="shared" si="13"/>
        <v>10</v>
      </c>
    </row>
    <row r="16" spans="2:41" ht="14.4">
      <c r="B16" s="65" t="s">
        <v>209</v>
      </c>
      <c r="C16" s="45"/>
      <c r="D16" s="96" t="s">
        <v>12</v>
      </c>
      <c r="E16" s="45">
        <f>IF(VLOOKUP($B16,'Messieurs BRUT'!$B$6:$E$137,4,FALSE)="","",(VLOOKUP($B16,'Messieurs BRUT'!$B$6:$E$137,4,FALSE)))</f>
        <v>9</v>
      </c>
      <c r="F16" s="45">
        <f>IF(VLOOKUP($B16,'Messieurs NET'!$B$6:E$137,4,FALSE)="","",(VLOOKUP($B16,'Messieurs NET'!$B$6:$E$137,4,FALSE)))</f>
        <v>37</v>
      </c>
      <c r="G16" s="68">
        <f t="shared" si="0"/>
        <v>46</v>
      </c>
      <c r="H16" s="45">
        <f>IF(VLOOKUP($B16,'Messieurs BRUT'!$B$6:$F$137,5,FALSE)="","",(VLOOKUP($B16,'Messieurs BRUT'!$B$6:$F$137,5,FALSE)))</f>
        <v>16</v>
      </c>
      <c r="I16" s="45">
        <f>IF(VLOOKUP($B16,'Messieurs NET'!$B$6:$F$137,5,FALSE)="","",(VLOOKUP($B16,'Messieurs NET'!$B$6:$F$137,5,FALSE)))</f>
        <v>45</v>
      </c>
      <c r="J16" s="68">
        <f t="shared" si="1"/>
        <v>61</v>
      </c>
      <c r="K16" s="45">
        <f>IF(VLOOKUP($B16,'Messieurs BRUT'!$B$6:$G$137,6,FALSE)="","",(VLOOKUP($B16,'Messieurs BRUT'!$B$6:$G$137,6,FALSE)))</f>
        <v>9</v>
      </c>
      <c r="L16" s="45">
        <f>IF(VLOOKUP($B16,'Messieurs NET'!$B$6:$G$137,6,FALSE)="","",(VLOOKUP($B16,'Messieurs NET'!$B$6:$G$137,6,FALSE)))</f>
        <v>31</v>
      </c>
      <c r="M16" s="68">
        <f t="shared" si="2"/>
        <v>40</v>
      </c>
      <c r="N16" s="45">
        <f>IF(VLOOKUP($B16,'Messieurs BRUT'!$B$6:$H$137,7,FALSE)="","",(VLOOKUP($B16,'Messieurs BRUT'!$B$6:$H$137,7,FALSE)))</f>
        <v>10</v>
      </c>
      <c r="O16" s="45">
        <f>IF(VLOOKUP($B16,'Messieurs NET'!$B$6:$H$137,7,FALSE)="","",(VLOOKUP($B16,'Messieurs NET'!$B$6:$H$137,7,FALSE)))</f>
        <v>26</v>
      </c>
      <c r="P16" s="68">
        <f t="shared" si="3"/>
        <v>36</v>
      </c>
      <c r="Q16" s="45">
        <f>IF(VLOOKUP($B16,'Messieurs BRUT'!$B$6:$J$137,8,FALSE)="","",(VLOOKUP($B16,'Messieurs BRUT'!$B$6:$J$137,8,FALSE)))</f>
        <v>12</v>
      </c>
      <c r="R16" s="45">
        <f>IF(VLOOKUP($B16,'Messieurs NET'!$B$6:$J$137,8,FALSE)="","",(VLOOKUP($B16,'Messieurs NET'!$B$6:$J$137,8,FALSE)))</f>
        <v>33</v>
      </c>
      <c r="S16" s="68">
        <f t="shared" si="4"/>
        <v>45</v>
      </c>
      <c r="T16" s="45">
        <f>IF(VLOOKUP($B16,'Messieurs BRUT'!$B$6:$J$137,9,FALSE)="","",(VLOOKUP($B16,'Messieurs BRUT'!$B$6:$J$137,9,FALSE)))</f>
        <v>7</v>
      </c>
      <c r="U16" s="45">
        <f>IF(VLOOKUP($B16,'Messieurs NET'!$B$6:$J$137,9,FALSE)="","",(VLOOKUP($B16,'Messieurs NET'!$B$6:$J$137,9,FALSE)))</f>
        <v>23</v>
      </c>
      <c r="V16" s="68">
        <f t="shared" si="5"/>
        <v>30</v>
      </c>
      <c r="W16" s="45">
        <f>IF(VLOOKUP($B16,'Messieurs BRUT'!$B$6:$M$137,10,FALSE)="","",(VLOOKUP($B16,'Messieurs BRUT'!$B$6:$M$137,10,FALSE)))</f>
        <v>7</v>
      </c>
      <c r="X16" s="45">
        <f>IF(VLOOKUP($B16,'Messieurs NET'!$B$6:$M$137,10,FALSE)="","",(VLOOKUP($B16,'Messieurs NET'!$B$6:$M$137,10,FALSE)))</f>
        <v>26</v>
      </c>
      <c r="Y16" s="68">
        <f t="shared" si="6"/>
        <v>33</v>
      </c>
      <c r="Z16" s="45">
        <f>IF(VLOOKUP($B16,'Messieurs BRUT'!$B$6:$L$137,11,FALSE)="","",(VLOOKUP($B16,'Messieurs BRUT'!$B$6:$L$137,11,FALSE)))</f>
        <v>15</v>
      </c>
      <c r="AA16" s="45">
        <f>IF(VLOOKUP($B16,'Messieurs NET'!$B$6:$L$137,11,FALSE)="","",(VLOOKUP($B16,'Messieurs NET'!$B$6:$L$137,11,FALSE)))</f>
        <v>38</v>
      </c>
      <c r="AB16" s="68">
        <f t="shared" si="7"/>
        <v>53</v>
      </c>
      <c r="AC16" s="45" t="str">
        <f>IF(VLOOKUP($B16,'Messieurs BRUT'!$B$6:$M$137,12,FALSE)="","",(VLOOKUP($B16,'Messieurs BRUT'!$B$6:$M$137,12,FALSE)))</f>
        <v/>
      </c>
      <c r="AD16" s="45" t="str">
        <f>IF(VLOOKUP($B16,'Messieurs NET'!$B$6:$M$137,12,FALSE)="","",(VLOOKUP($B16,'Messieurs NET'!$B$6:$M$137,12,FALSE)))</f>
        <v/>
      </c>
      <c r="AE16" s="68" t="str">
        <f t="shared" si="8"/>
        <v/>
      </c>
      <c r="AF16" s="45">
        <f>IF(VLOOKUP($B16,'Messieurs BRUT'!$B$6:$N$137,13,FALSE)="","",(VLOOKUP($B16,'Messieurs BRUT'!$B$6:$N$137,13,FALSE)))</f>
        <v>15</v>
      </c>
      <c r="AG16" s="45">
        <f>IF(VLOOKUP($B16,'Messieurs NET'!$B$6:$N$137,13,FALSE)="","",(VLOOKUP($B16,'Messieurs NET'!$B$6:$N$137,13,FALSE)))</f>
        <v>35</v>
      </c>
      <c r="AH16" s="68">
        <f t="shared" si="9"/>
        <v>50</v>
      </c>
      <c r="AI16" s="68">
        <f t="shared" si="10"/>
        <v>394</v>
      </c>
      <c r="AJ16" s="69">
        <f t="shared" si="11"/>
        <v>9</v>
      </c>
      <c r="AK16" s="69">
        <f>IF(AJ16&lt;8,0,+SMALL(($G16,$J16,$M16,$P16,$S16,$V16,$Y16,$AB16,$AE16,$AH16),1))</f>
        <v>30</v>
      </c>
      <c r="AL16" s="69">
        <f>IF(AJ16&lt;9,0,+SMALL(($G16,$J16,$M16,$P16,$S16,$V16,$Y16,$AB16,$AE16,$AH16),2))</f>
        <v>33</v>
      </c>
      <c r="AM16" s="69">
        <f>IF(AJ16&lt;10,0,+SMALL(($G16,$J16,$M16,$P16,$S16,$V16,$Y16,$AB16,$AE16,$AH16),3))</f>
        <v>0</v>
      </c>
      <c r="AN16" s="69">
        <f t="shared" si="12"/>
        <v>331</v>
      </c>
      <c r="AO16" s="69">
        <f t="shared" si="13"/>
        <v>10</v>
      </c>
    </row>
    <row r="17" spans="2:41" ht="14.4">
      <c r="B17" s="65" t="s">
        <v>40</v>
      </c>
      <c r="C17" s="66"/>
      <c r="D17" s="93" t="s">
        <v>140</v>
      </c>
      <c r="E17" s="45">
        <f>IF(VLOOKUP($B17,'Messieurs BRUT'!$B$6:$E$137,4,FALSE)="","",(VLOOKUP($B17,'Messieurs BRUT'!$B$6:$E$137,4,FALSE)))</f>
        <v>16</v>
      </c>
      <c r="F17" s="45">
        <f>IF(VLOOKUP($B17,'Messieurs NET'!$B$6:E$137,4,FALSE)="","",(VLOOKUP($B17,'Messieurs NET'!$B$6:$E$137,4,FALSE)))</f>
        <v>29</v>
      </c>
      <c r="G17" s="68">
        <f t="shared" si="0"/>
        <v>45</v>
      </c>
      <c r="H17" s="45">
        <f>IF(VLOOKUP($B17,'Messieurs BRUT'!$B$6:$F$137,5,FALSE)="","",(VLOOKUP($B17,'Messieurs BRUT'!$B$6:$F$137,5,FALSE)))</f>
        <v>14</v>
      </c>
      <c r="I17" s="45">
        <f>IF(VLOOKUP($B17,'Messieurs NET'!$B$6:$F$137,5,FALSE)="","",(VLOOKUP($B17,'Messieurs NET'!$B$6:$F$137,5,FALSE)))</f>
        <v>25</v>
      </c>
      <c r="J17" s="68">
        <f t="shared" si="1"/>
        <v>39</v>
      </c>
      <c r="K17" s="45">
        <f>IF(VLOOKUP($B17,'Messieurs BRUT'!$B$6:$G$137,6,FALSE)="","",(VLOOKUP($B17,'Messieurs BRUT'!$B$6:$G$137,6,FALSE)))</f>
        <v>21</v>
      </c>
      <c r="L17" s="45">
        <f>IF(VLOOKUP($B17,'Messieurs NET'!$B$6:$G$137,6,FALSE)="","",(VLOOKUP($B17,'Messieurs NET'!$B$6:$G$137,6,FALSE)))</f>
        <v>34</v>
      </c>
      <c r="M17" s="68">
        <f t="shared" si="2"/>
        <v>55</v>
      </c>
      <c r="N17" s="45">
        <f>IF(VLOOKUP($B17,'Messieurs BRUT'!$B$6:$H$137,7,FALSE)="","",(VLOOKUP($B17,'Messieurs BRUT'!$B$6:$H$137,7,FALSE)))</f>
        <v>17</v>
      </c>
      <c r="O17" s="45">
        <f>IF(VLOOKUP($B17,'Messieurs NET'!$B$6:$H$137,7,FALSE)="","",(VLOOKUP($B17,'Messieurs NET'!$B$6:$H$137,7,FALSE)))</f>
        <v>31</v>
      </c>
      <c r="P17" s="68">
        <f t="shared" si="3"/>
        <v>48</v>
      </c>
      <c r="Q17" s="45" t="str">
        <f>IF(VLOOKUP($B17,'Messieurs BRUT'!$B$6:$J$137,8,FALSE)="","",(VLOOKUP($B17,'Messieurs BRUT'!$B$6:$J$137,8,FALSE)))</f>
        <v/>
      </c>
      <c r="R17" s="45" t="str">
        <f>IF(VLOOKUP($B17,'Messieurs NET'!$B$6:$J$137,8,FALSE)="","",(VLOOKUP($B17,'Messieurs NET'!$B$6:$J$137,8,FALSE)))</f>
        <v/>
      </c>
      <c r="S17" s="68" t="str">
        <f t="shared" si="4"/>
        <v/>
      </c>
      <c r="T17" s="45">
        <f>IF(VLOOKUP($B17,'Messieurs BRUT'!$B$6:$J$137,9,FALSE)="","",(VLOOKUP($B17,'Messieurs BRUT'!$B$6:$J$137,9,FALSE)))</f>
        <v>18</v>
      </c>
      <c r="U17" s="45">
        <f>IF(VLOOKUP($B17,'Messieurs NET'!$B$6:$J$137,9,FALSE)="","",(VLOOKUP($B17,'Messieurs NET'!$B$6:$J$137,9,FALSE)))</f>
        <v>31</v>
      </c>
      <c r="V17" s="68">
        <f t="shared" si="5"/>
        <v>49</v>
      </c>
      <c r="W17" s="45">
        <f>IF(VLOOKUP($B17,'Messieurs BRUT'!$B$6:$M$137,10,FALSE)="","",(VLOOKUP($B17,'Messieurs BRUT'!$B$6:$M$137,10,FALSE)))</f>
        <v>16</v>
      </c>
      <c r="X17" s="45">
        <f>IF(VLOOKUP($B17,'Messieurs NET'!$B$6:$M$137,10,FALSE)="","",(VLOOKUP($B17,'Messieurs NET'!$B$6:$M$137,10,FALSE)))</f>
        <v>27</v>
      </c>
      <c r="Y17" s="68">
        <f t="shared" si="6"/>
        <v>43</v>
      </c>
      <c r="Z17" s="45">
        <f>IF(VLOOKUP($B17,'Messieurs BRUT'!$B$6:$L$137,11,FALSE)="","",(VLOOKUP($B17,'Messieurs BRUT'!$B$6:$L$137,11,FALSE)))</f>
        <v>14</v>
      </c>
      <c r="AA17" s="45">
        <f>IF(VLOOKUP($B17,'Messieurs NET'!$B$6:$L$137,11,FALSE)="","",(VLOOKUP($B17,'Messieurs NET'!$B$6:$L$137,11,FALSE)))</f>
        <v>26</v>
      </c>
      <c r="AB17" s="68">
        <f t="shared" si="7"/>
        <v>40</v>
      </c>
      <c r="AC17" s="45" t="str">
        <f>IF(VLOOKUP($B17,'Messieurs BRUT'!$B$6:$M$137,12,FALSE)="","",(VLOOKUP($B17,'Messieurs BRUT'!$B$6:$M$137,12,FALSE)))</f>
        <v/>
      </c>
      <c r="AD17" s="45" t="str">
        <f>IF(VLOOKUP($B17,'Messieurs NET'!$B$6:$M$137,12,FALSE)="","",(VLOOKUP($B17,'Messieurs NET'!$B$6:$M$137,12,FALSE)))</f>
        <v/>
      </c>
      <c r="AE17" s="68" t="str">
        <f t="shared" si="8"/>
        <v/>
      </c>
      <c r="AF17" s="45">
        <f>IF(VLOOKUP($B17,'Messieurs BRUT'!$B$6:$N$137,13,FALSE)="","",(VLOOKUP($B17,'Messieurs BRUT'!$B$6:$N$137,13,FALSE)))</f>
        <v>18</v>
      </c>
      <c r="AG17" s="45">
        <f>IF(VLOOKUP($B17,'Messieurs NET'!$B$6:$N$137,13,FALSE)="","",(VLOOKUP($B17,'Messieurs NET'!$B$6:$N$137,13,FALSE)))</f>
        <v>28</v>
      </c>
      <c r="AH17" s="68">
        <f t="shared" si="9"/>
        <v>46</v>
      </c>
      <c r="AI17" s="68">
        <f t="shared" si="10"/>
        <v>365</v>
      </c>
      <c r="AJ17" s="69">
        <f t="shared" si="11"/>
        <v>8</v>
      </c>
      <c r="AK17" s="69">
        <f>IF(AJ17&lt;8,0,+SMALL(($G17,$J17,$M17,$P17,$S17,$V17,$Y17,$AB17,$AE17,$AH17),1))</f>
        <v>39</v>
      </c>
      <c r="AL17" s="69">
        <f>IF(AJ17&lt;9,0,+SMALL(($G17,$J17,$M17,$P17,$S17,$V17,$Y17,$AB17,$AE17,$AH17),2))</f>
        <v>0</v>
      </c>
      <c r="AM17" s="69">
        <f>IF(AJ17&lt;10,0,+SMALL(($G17,$J17,$M17,$P17,$S17,$V17,$Y17,$AB17,$AE17,$AH17),3))</f>
        <v>0</v>
      </c>
      <c r="AN17" s="69">
        <f t="shared" si="12"/>
        <v>326</v>
      </c>
      <c r="AO17" s="69">
        <f t="shared" si="13"/>
        <v>12</v>
      </c>
    </row>
    <row r="18" spans="2:41" ht="14.4">
      <c r="B18" s="65" t="s">
        <v>26</v>
      </c>
      <c r="C18" s="66"/>
      <c r="D18" s="70" t="s">
        <v>27</v>
      </c>
      <c r="E18" s="45">
        <f>IF(VLOOKUP($B18,'Messieurs BRUT'!$B$6:$E$137,4,FALSE)="","",(VLOOKUP($B18,'Messieurs BRUT'!$B$6:$E$137,4,FALSE)))</f>
        <v>13</v>
      </c>
      <c r="F18" s="45">
        <f>IF(VLOOKUP($B18,'Messieurs NET'!$B$6:E$137,4,FALSE)="","",(VLOOKUP($B18,'Messieurs NET'!$B$6:$E$137,4,FALSE)))</f>
        <v>26</v>
      </c>
      <c r="G18" s="68">
        <f t="shared" si="0"/>
        <v>39</v>
      </c>
      <c r="H18" s="45">
        <f>IF(VLOOKUP($B18,'Messieurs BRUT'!$B$6:$F$137,5,FALSE)="","",(VLOOKUP($B18,'Messieurs BRUT'!$B$6:$F$137,5,FALSE)))</f>
        <v>19</v>
      </c>
      <c r="I18" s="45">
        <f>IF(VLOOKUP($B18,'Messieurs NET'!$B$6:$F$137,5,FALSE)="","",(VLOOKUP($B18,'Messieurs NET'!$B$6:$F$137,5,FALSE)))</f>
        <v>33</v>
      </c>
      <c r="J18" s="68">
        <f t="shared" si="1"/>
        <v>52</v>
      </c>
      <c r="K18" s="45" t="str">
        <f>IF(VLOOKUP($B18,'Messieurs BRUT'!$B$6:$G$137,6,FALSE)="","",(VLOOKUP($B18,'Messieurs BRUT'!$B$6:$G$137,6,FALSE)))</f>
        <v/>
      </c>
      <c r="L18" s="45" t="str">
        <f>IF(VLOOKUP($B18,'Messieurs NET'!$B$6:$G$137,6,FALSE)="","",(VLOOKUP($B18,'Messieurs NET'!$B$6:$G$137,6,FALSE)))</f>
        <v/>
      </c>
      <c r="M18" s="68" t="str">
        <f t="shared" si="2"/>
        <v/>
      </c>
      <c r="N18" s="45">
        <f>IF(VLOOKUP($B18,'Messieurs BRUT'!$B$6:$H$137,7,FALSE)="","",(VLOOKUP($B18,'Messieurs BRUT'!$B$6:$H$137,7,FALSE)))</f>
        <v>13</v>
      </c>
      <c r="O18" s="45">
        <f>IF(VLOOKUP($B18,'Messieurs NET'!$B$6:$H$137,7,FALSE)="","",(VLOOKUP($B18,'Messieurs NET'!$B$6:$H$137,7,FALSE)))</f>
        <v>27</v>
      </c>
      <c r="P18" s="68">
        <f t="shared" si="3"/>
        <v>40</v>
      </c>
      <c r="Q18" s="45">
        <f>IF(VLOOKUP($B18,'Messieurs BRUT'!$B$6:$J$137,8,FALSE)="","",(VLOOKUP($B18,'Messieurs BRUT'!$B$6:$J$137,8,FALSE)))</f>
        <v>16</v>
      </c>
      <c r="R18" s="45">
        <f>IF(VLOOKUP($B18,'Messieurs NET'!$B$6:$J$137,8,FALSE)="","",(VLOOKUP($B18,'Messieurs NET'!$B$6:$J$137,8,FALSE)))</f>
        <v>31</v>
      </c>
      <c r="S18" s="68">
        <f t="shared" si="4"/>
        <v>47</v>
      </c>
      <c r="T18" s="45">
        <f>IF(VLOOKUP($B18,'Messieurs BRUT'!$B$6:$J$137,9,FALSE)="","",(VLOOKUP($B18,'Messieurs BRUT'!$B$6:$J$137,9,FALSE)))</f>
        <v>17</v>
      </c>
      <c r="U18" s="45">
        <f>IF(VLOOKUP($B18,'Messieurs NET'!$B$6:$J$137,9,FALSE)="","",(VLOOKUP($B18,'Messieurs NET'!$B$6:$J$137,9,FALSE)))</f>
        <v>28</v>
      </c>
      <c r="V18" s="68">
        <f t="shared" si="5"/>
        <v>45</v>
      </c>
      <c r="W18" s="45">
        <f>IF(VLOOKUP($B18,'Messieurs BRUT'!$B$6:$M$137,10,FALSE)="","",(VLOOKUP($B18,'Messieurs BRUT'!$B$6:$M$137,10,FALSE)))</f>
        <v>17</v>
      </c>
      <c r="X18" s="45">
        <f>IF(VLOOKUP($B18,'Messieurs NET'!$B$6:$M$137,10,FALSE)="","",(VLOOKUP($B18,'Messieurs NET'!$B$6:$M$137,10,FALSE)))</f>
        <v>28</v>
      </c>
      <c r="Y18" s="68">
        <f t="shared" si="6"/>
        <v>45</v>
      </c>
      <c r="Z18" s="45">
        <f>IF(VLOOKUP($B18,'Messieurs BRUT'!$B$6:$L$137,11,FALSE)="","",(VLOOKUP($B18,'Messieurs BRUT'!$B$6:$L$137,11,FALSE)))</f>
        <v>10</v>
      </c>
      <c r="AA18" s="45">
        <f>IF(VLOOKUP($B18,'Messieurs NET'!$B$6:$L$137,11,FALSE)="","",(VLOOKUP($B18,'Messieurs NET'!$B$6:$L$137,11,FALSE)))</f>
        <v>22</v>
      </c>
      <c r="AB18" s="68">
        <f t="shared" si="7"/>
        <v>32</v>
      </c>
      <c r="AC18" s="45">
        <f>IF(VLOOKUP($B18,'Messieurs BRUT'!$B$6:$M$137,12,FALSE)="","",(VLOOKUP($B18,'Messieurs BRUT'!$B$6:$M$137,12,FALSE)))</f>
        <v>19</v>
      </c>
      <c r="AD18" s="45">
        <f>IF(VLOOKUP($B18,'Messieurs NET'!$B$6:$M$137,12,FALSE)="","",(VLOOKUP($B18,'Messieurs NET'!$B$6:$M$137,12,FALSE)))</f>
        <v>33</v>
      </c>
      <c r="AE18" s="68">
        <f t="shared" si="8"/>
        <v>52</v>
      </c>
      <c r="AF18" s="45">
        <f>IF(VLOOKUP($B18,'Messieurs BRUT'!$B$6:$N$137,13,FALSE)="","",(VLOOKUP($B18,'Messieurs BRUT'!$B$6:$N$137,13,FALSE)))</f>
        <v>9</v>
      </c>
      <c r="AG18" s="45">
        <f>IF(VLOOKUP($B18,'Messieurs NET'!$B$6:$N$137,13,FALSE)="","",(VLOOKUP($B18,'Messieurs NET'!$B$6:$N$137,13,FALSE)))</f>
        <v>18</v>
      </c>
      <c r="AH18" s="68">
        <f t="shared" si="9"/>
        <v>27</v>
      </c>
      <c r="AI18" s="68">
        <f t="shared" si="10"/>
        <v>379</v>
      </c>
      <c r="AJ18" s="69">
        <f t="shared" si="11"/>
        <v>9</v>
      </c>
      <c r="AK18" s="69">
        <f>IF(AJ18&lt;8,0,+SMALL(($G18,$J18,$M18,$P18,$S18,$V18,$Y18,$AB18,$AE18,$AH18),1))</f>
        <v>27</v>
      </c>
      <c r="AL18" s="69">
        <f>IF(AJ18&lt;9,0,+SMALL(($G18,$J18,$M18,$P18,$S18,$V18,$Y18,$AB18,$AE18,$AH18),2))</f>
        <v>32</v>
      </c>
      <c r="AM18" s="69">
        <f>IF(AJ18&lt;10,0,+SMALL(($G18,$J18,$M18,$P18,$S18,$V18,$Y18,$AB18,$AE18,$AH18),3))</f>
        <v>0</v>
      </c>
      <c r="AN18" s="69">
        <f t="shared" si="12"/>
        <v>320</v>
      </c>
      <c r="AO18" s="69">
        <f t="shared" si="13"/>
        <v>13</v>
      </c>
    </row>
    <row r="19" spans="2:41" ht="14.4">
      <c r="B19" s="65" t="s">
        <v>3</v>
      </c>
      <c r="C19" s="66"/>
      <c r="D19" s="71" t="s">
        <v>5</v>
      </c>
      <c r="E19" s="45">
        <f>IF(VLOOKUP($B19,'Messieurs BRUT'!$B$6:$E$137,4,FALSE)="","",(VLOOKUP($B19,'Messieurs BRUT'!$B$6:$E$137,4,FALSE)))</f>
        <v>10</v>
      </c>
      <c r="F19" s="45">
        <f>IF(VLOOKUP($B19,'Messieurs NET'!$B$6:E$137,4,FALSE)="","",(VLOOKUP($B19,'Messieurs NET'!$B$6:$E$137,4,FALSE)))</f>
        <v>31</v>
      </c>
      <c r="G19" s="68">
        <f t="shared" si="0"/>
        <v>41</v>
      </c>
      <c r="H19" s="45">
        <f>IF(VLOOKUP($B19,'Messieurs BRUT'!$B$6:$F$137,5,FALSE)="","",(VLOOKUP($B19,'Messieurs BRUT'!$B$6:$F$137,5,FALSE)))</f>
        <v>13</v>
      </c>
      <c r="I19" s="45">
        <f>IF(VLOOKUP($B19,'Messieurs NET'!$B$6:$F$137,5,FALSE)="","",(VLOOKUP($B19,'Messieurs NET'!$B$6:$F$137,5,FALSE)))</f>
        <v>40</v>
      </c>
      <c r="J19" s="68">
        <f t="shared" si="1"/>
        <v>53</v>
      </c>
      <c r="K19" s="45">
        <f>IF(VLOOKUP($B19,'Messieurs BRUT'!$B$6:$G$137,6,FALSE)="","",(VLOOKUP($B19,'Messieurs BRUT'!$B$6:$G$137,6,FALSE)))</f>
        <v>8</v>
      </c>
      <c r="L19" s="45">
        <f>IF(VLOOKUP($B19,'Messieurs NET'!$B$6:$G$137,6,FALSE)="","",(VLOOKUP($B19,'Messieurs NET'!$B$6:$G$137,6,FALSE)))</f>
        <v>26</v>
      </c>
      <c r="M19" s="68">
        <f t="shared" si="2"/>
        <v>34</v>
      </c>
      <c r="N19" s="45">
        <f>IF(VLOOKUP($B19,'Messieurs BRUT'!$B$6:$H$137,7,FALSE)="","",(VLOOKUP($B19,'Messieurs BRUT'!$B$6:$H$137,7,FALSE)))</f>
        <v>9</v>
      </c>
      <c r="O19" s="45">
        <f>IF(VLOOKUP($B19,'Messieurs NET'!$B$6:$H$137,7,FALSE)="","",(VLOOKUP($B19,'Messieurs NET'!$B$6:$H$137,7,FALSE)))</f>
        <v>26</v>
      </c>
      <c r="P19" s="68">
        <f t="shared" si="3"/>
        <v>35</v>
      </c>
      <c r="Q19" s="45">
        <f>IF(VLOOKUP($B19,'Messieurs BRUT'!$B$6:$J$137,8,FALSE)="","",(VLOOKUP($B19,'Messieurs BRUT'!$B$6:$J$137,8,FALSE)))</f>
        <v>13</v>
      </c>
      <c r="R19" s="45">
        <f>IF(VLOOKUP($B19,'Messieurs NET'!$B$6:$J$137,8,FALSE)="","",(VLOOKUP($B19,'Messieurs NET'!$B$6:$J$137,8,FALSE)))</f>
        <v>37</v>
      </c>
      <c r="S19" s="68">
        <f t="shared" si="4"/>
        <v>50</v>
      </c>
      <c r="T19" s="45" t="str">
        <f>IF(VLOOKUP($B19,'Messieurs BRUT'!$B$6:$J$137,9,FALSE)="","",(VLOOKUP($B19,'Messieurs BRUT'!$B$6:$J$137,9,FALSE)))</f>
        <v/>
      </c>
      <c r="U19" s="45" t="str">
        <f>IF(VLOOKUP($B19,'Messieurs NET'!$B$6:$J$137,9,FALSE)="","",(VLOOKUP($B19,'Messieurs NET'!$B$6:$J$137,9,FALSE)))</f>
        <v/>
      </c>
      <c r="V19" s="68" t="str">
        <f t="shared" si="5"/>
        <v/>
      </c>
      <c r="W19" s="45">
        <f>IF(VLOOKUP($B19,'Messieurs BRUT'!$B$6:$M$137,10,FALSE)="","",(VLOOKUP($B19,'Messieurs BRUT'!$B$6:$M$137,10,FALSE)))</f>
        <v>7</v>
      </c>
      <c r="X19" s="45">
        <f>IF(VLOOKUP($B19,'Messieurs NET'!$B$6:$M$137,10,FALSE)="","",(VLOOKUP($B19,'Messieurs NET'!$B$6:$M$137,10,FALSE)))</f>
        <v>20</v>
      </c>
      <c r="Y19" s="68">
        <f t="shared" si="6"/>
        <v>27</v>
      </c>
      <c r="Z19" s="45">
        <f>IF(VLOOKUP($B19,'Messieurs BRUT'!$B$6:$L$137,11,FALSE)="","",(VLOOKUP($B19,'Messieurs BRUT'!$B$6:$L$137,11,FALSE)))</f>
        <v>9</v>
      </c>
      <c r="AA19" s="45">
        <f>IF(VLOOKUP($B19,'Messieurs NET'!$B$6:$L$137,11,FALSE)="","",(VLOOKUP($B19,'Messieurs NET'!$B$6:$L$137,11,FALSE)))</f>
        <v>27</v>
      </c>
      <c r="AB19" s="68">
        <f t="shared" si="7"/>
        <v>36</v>
      </c>
      <c r="AC19" s="45">
        <f>IF(VLOOKUP($B19,'Messieurs BRUT'!$B$6:$M$137,12,FALSE)="","",(VLOOKUP($B19,'Messieurs BRUT'!$B$6:$M$137,12,FALSE)))</f>
        <v>7</v>
      </c>
      <c r="AD19" s="45">
        <f>IF(VLOOKUP($B19,'Messieurs NET'!$B$6:$M$137,12,FALSE)="","",(VLOOKUP($B19,'Messieurs NET'!$B$6:$M$137,12,FALSE)))</f>
        <v>30</v>
      </c>
      <c r="AE19" s="68">
        <f t="shared" si="8"/>
        <v>37</v>
      </c>
      <c r="AF19" s="45">
        <f>IF(VLOOKUP($B19,'Messieurs BRUT'!$B$6:$N$137,13,FALSE)="","",(VLOOKUP($B19,'Messieurs BRUT'!$B$6:$N$137,13,FALSE)))</f>
        <v>16</v>
      </c>
      <c r="AG19" s="45">
        <f>IF(VLOOKUP($B19,'Messieurs NET'!$B$6:$N$137,13,FALSE)="","",(VLOOKUP($B19,'Messieurs NET'!$B$6:$N$137,13,FALSE)))</f>
        <v>42</v>
      </c>
      <c r="AH19" s="68">
        <f t="shared" si="9"/>
        <v>58</v>
      </c>
      <c r="AI19" s="68">
        <f t="shared" si="10"/>
        <v>371</v>
      </c>
      <c r="AJ19" s="69">
        <f t="shared" si="11"/>
        <v>9</v>
      </c>
      <c r="AK19" s="69">
        <f>IF(AJ19&lt;8,0,+SMALL(($G19,$J19,$M19,$P19,$S19,$V19,$Y19,$AB19,$AE19,$AH19),1))</f>
        <v>27</v>
      </c>
      <c r="AL19" s="69">
        <f>IF(AJ19&lt;9,0,+SMALL(($G19,$J19,$M19,$P19,$S19,$V19,$Y19,$AB19,$AE19,$AH19),2))</f>
        <v>34</v>
      </c>
      <c r="AM19" s="69">
        <f>IF(AJ19&lt;10,0,+SMALL(($G19,$J19,$M19,$P19,$S19,$V19,$Y19,$AB19,$AE19,$AH19),3))</f>
        <v>0</v>
      </c>
      <c r="AN19" s="69">
        <f t="shared" si="12"/>
        <v>310</v>
      </c>
      <c r="AO19" s="69">
        <f t="shared" si="13"/>
        <v>14</v>
      </c>
    </row>
    <row r="20" spans="2:41" ht="14.4">
      <c r="B20" s="65" t="s">
        <v>202</v>
      </c>
      <c r="C20" s="45"/>
      <c r="D20" s="96" t="s">
        <v>12</v>
      </c>
      <c r="E20" s="45">
        <f>IF(VLOOKUP($B20,'Messieurs BRUT'!$B$6:$E$137,4,FALSE)="","",(VLOOKUP($B20,'Messieurs BRUT'!$B$6:$E$137,4,FALSE)))</f>
        <v>8</v>
      </c>
      <c r="F20" s="45">
        <f>IF(VLOOKUP($B20,'Messieurs NET'!$B$6:E$137,4,FALSE)="","",(VLOOKUP($B20,'Messieurs NET'!$B$6:$E$137,4,FALSE)))</f>
        <v>38</v>
      </c>
      <c r="G20" s="68">
        <f t="shared" si="0"/>
        <v>46</v>
      </c>
      <c r="H20" s="45">
        <f>IF(VLOOKUP($B20,'Messieurs BRUT'!$B$6:$F$137,5,FALSE)="","",(VLOOKUP($B20,'Messieurs BRUT'!$B$6:$F$137,5,FALSE)))</f>
        <v>5</v>
      </c>
      <c r="I20" s="45">
        <f>IF(VLOOKUP($B20,'Messieurs NET'!$B$6:$F$137,5,FALSE)="","",(VLOOKUP($B20,'Messieurs NET'!$B$6:$F$137,5,FALSE)))</f>
        <v>28</v>
      </c>
      <c r="J20" s="68">
        <f t="shared" si="1"/>
        <v>33</v>
      </c>
      <c r="K20" s="45">
        <f>IF(VLOOKUP($B20,'Messieurs BRUT'!$B$6:$G$137,6,FALSE)="","",(VLOOKUP($B20,'Messieurs BRUT'!$B$6:$G$137,6,FALSE)))</f>
        <v>9</v>
      </c>
      <c r="L20" s="45">
        <f>IF(VLOOKUP($B20,'Messieurs NET'!$B$6:$G$137,6,FALSE)="","",(VLOOKUP($B20,'Messieurs NET'!$B$6:$G$137,6,FALSE)))</f>
        <v>32</v>
      </c>
      <c r="M20" s="68">
        <f t="shared" si="2"/>
        <v>41</v>
      </c>
      <c r="N20" s="45">
        <f>IF(VLOOKUP($B20,'Messieurs BRUT'!$B$6:$H$137,7,FALSE)="","",(VLOOKUP($B20,'Messieurs BRUT'!$B$6:$H$137,7,FALSE)))</f>
        <v>8</v>
      </c>
      <c r="O20" s="45">
        <f>IF(VLOOKUP($B20,'Messieurs NET'!$B$6:$H$137,7,FALSE)="","",(VLOOKUP($B20,'Messieurs NET'!$B$6:$H$137,7,FALSE)))</f>
        <v>31</v>
      </c>
      <c r="P20" s="68">
        <f t="shared" si="3"/>
        <v>39</v>
      </c>
      <c r="Q20" s="45">
        <f>IF(VLOOKUP($B20,'Messieurs BRUT'!$B$6:$J$137,8,FALSE)="","",(VLOOKUP($B20,'Messieurs BRUT'!$B$6:$J$137,8,FALSE)))</f>
        <v>14</v>
      </c>
      <c r="R20" s="45">
        <f>IF(VLOOKUP($B20,'Messieurs NET'!$B$6:$J$137,8,FALSE)="","",(VLOOKUP($B20,'Messieurs NET'!$B$6:$J$137,8,FALSE)))</f>
        <v>43</v>
      </c>
      <c r="S20" s="68">
        <f t="shared" si="4"/>
        <v>57</v>
      </c>
      <c r="T20" s="45">
        <f>IF(VLOOKUP($B20,'Messieurs BRUT'!$B$6:$J$137,9,FALSE)="","",(VLOOKUP($B20,'Messieurs BRUT'!$B$6:$J$137,9,FALSE)))</f>
        <v>9</v>
      </c>
      <c r="U20" s="45">
        <f>IF(VLOOKUP($B20,'Messieurs NET'!$B$6:$J$137,9,FALSE)="","",(VLOOKUP($B20,'Messieurs NET'!$B$6:$J$137,9,FALSE)))</f>
        <v>29</v>
      </c>
      <c r="V20" s="68">
        <f t="shared" si="5"/>
        <v>38</v>
      </c>
      <c r="W20" s="45">
        <f>IF(VLOOKUP($B20,'Messieurs BRUT'!$B$6:$M$137,10,FALSE)="","",(VLOOKUP($B20,'Messieurs BRUT'!$B$6:$M$137,10,FALSE)))</f>
        <v>7</v>
      </c>
      <c r="X20" s="45">
        <f>IF(VLOOKUP($B20,'Messieurs NET'!$B$6:$M$137,10,FALSE)="","",(VLOOKUP($B20,'Messieurs NET'!$B$6:$M$137,10,FALSE)))</f>
        <v>24</v>
      </c>
      <c r="Y20" s="68">
        <f t="shared" si="6"/>
        <v>31</v>
      </c>
      <c r="Z20" s="45">
        <f>IF(VLOOKUP($B20,'Messieurs BRUT'!$B$6:$L$137,11,FALSE)="","",(VLOOKUP($B20,'Messieurs BRUT'!$B$6:$L$137,11,FALSE)))</f>
        <v>4</v>
      </c>
      <c r="AA20" s="45">
        <f>IF(VLOOKUP($B20,'Messieurs NET'!$B$6:$L$137,11,FALSE)="","",(VLOOKUP($B20,'Messieurs NET'!$B$6:$L$137,11,FALSE)))</f>
        <v>18</v>
      </c>
      <c r="AB20" s="68">
        <f t="shared" si="7"/>
        <v>22</v>
      </c>
      <c r="AC20" s="45">
        <f>IF(VLOOKUP($B20,'Messieurs BRUT'!$B$6:$M$137,12,FALSE)="","",(VLOOKUP($B20,'Messieurs BRUT'!$B$6:$M$137,12,FALSE)))</f>
        <v>12</v>
      </c>
      <c r="AD20" s="45">
        <f>IF(VLOOKUP($B20,'Messieurs NET'!$B$6:$M$137,12,FALSE)="","",(VLOOKUP($B20,'Messieurs NET'!$B$6:$M$137,12,FALSE)))</f>
        <v>36</v>
      </c>
      <c r="AE20" s="68">
        <f t="shared" si="8"/>
        <v>48</v>
      </c>
      <c r="AF20" s="45">
        <f>IF(VLOOKUP($B20,'Messieurs BRUT'!$B$6:$N$137,13,FALSE)="","",(VLOOKUP($B20,'Messieurs BRUT'!$B$6:$N$137,13,FALSE)))</f>
        <v>7</v>
      </c>
      <c r="AG20" s="45">
        <f>IF(VLOOKUP($B20,'Messieurs NET'!$B$6:$N$137,13,FALSE)="","",(VLOOKUP($B20,'Messieurs NET'!$B$6:$N$137,13,FALSE)))</f>
        <v>32</v>
      </c>
      <c r="AH20" s="68">
        <f t="shared" si="9"/>
        <v>39</v>
      </c>
      <c r="AI20" s="68">
        <f t="shared" si="10"/>
        <v>394</v>
      </c>
      <c r="AJ20" s="69">
        <f t="shared" si="11"/>
        <v>10</v>
      </c>
      <c r="AK20" s="69">
        <f>IF(AJ20&lt;8,0,+SMALL(($G20,$J20,$M20,$P20,$S20,$V20,$Y20,$AB20,$AE20,$AH20),1))</f>
        <v>22</v>
      </c>
      <c r="AL20" s="69">
        <f>IF(AJ20&lt;9,0,+SMALL(($G20,$J20,$M20,$P20,$S20,$V20,$Y20,$AB20,$AE20,$AH20),2))</f>
        <v>31</v>
      </c>
      <c r="AM20" s="69">
        <f>IF(AJ20&lt;10,0,+SMALL(($G20,$J20,$M20,$P20,$S20,$V20,$Y20,$AB20,$AE20,$AH20),3))</f>
        <v>33</v>
      </c>
      <c r="AN20" s="69">
        <f t="shared" si="12"/>
        <v>308</v>
      </c>
      <c r="AO20" s="69">
        <f t="shared" si="13"/>
        <v>15</v>
      </c>
    </row>
    <row r="21" spans="2:41" ht="14.4">
      <c r="B21" s="65" t="s">
        <v>32</v>
      </c>
      <c r="C21" s="66"/>
      <c r="D21" s="93" t="s">
        <v>140</v>
      </c>
      <c r="E21" s="45">
        <f>IF(VLOOKUP($B21,'Messieurs BRUT'!$B$6:$E$137,4,FALSE)="","",(VLOOKUP($B21,'Messieurs BRUT'!$B$6:$E$137,4,FALSE)))</f>
        <v>7</v>
      </c>
      <c r="F21" s="45">
        <f>IF(VLOOKUP($B21,'Messieurs NET'!$B$6:E$137,4,FALSE)="","",(VLOOKUP($B21,'Messieurs NET'!$B$6:$E$137,4,FALSE)))</f>
        <v>38</v>
      </c>
      <c r="G21" s="68">
        <f t="shared" si="0"/>
        <v>45</v>
      </c>
      <c r="H21" s="45">
        <f>IF(VLOOKUP($B21,'Messieurs BRUT'!$B$6:$F$137,5,FALSE)="","",(VLOOKUP($B21,'Messieurs BRUT'!$B$6:$F$137,5,FALSE)))</f>
        <v>7</v>
      </c>
      <c r="I21" s="45">
        <f>IF(VLOOKUP($B21,'Messieurs NET'!$B$6:$F$137,5,FALSE)="","",(VLOOKUP($B21,'Messieurs NET'!$B$6:$F$137,5,FALSE)))</f>
        <v>34</v>
      </c>
      <c r="J21" s="68">
        <f t="shared" si="1"/>
        <v>41</v>
      </c>
      <c r="K21" s="45">
        <f>IF(VLOOKUP($B21,'Messieurs BRUT'!$B$6:$G$137,6,FALSE)="","",(VLOOKUP($B21,'Messieurs BRUT'!$B$6:$G$137,6,FALSE)))</f>
        <v>6</v>
      </c>
      <c r="L21" s="45">
        <f>IF(VLOOKUP($B21,'Messieurs NET'!$B$6:$G$137,6,FALSE)="","",(VLOOKUP($B21,'Messieurs NET'!$B$6:$G$137,6,FALSE)))</f>
        <v>37</v>
      </c>
      <c r="M21" s="68">
        <f t="shared" si="2"/>
        <v>43</v>
      </c>
      <c r="N21" s="45" t="str">
        <f>IF(VLOOKUP($B21,'Messieurs BRUT'!$B$6:$H$137,7,FALSE)="","",(VLOOKUP($B21,'Messieurs BRUT'!$B$6:$H$137,7,FALSE)))</f>
        <v/>
      </c>
      <c r="O21" s="45" t="str">
        <f>IF(VLOOKUP($B21,'Messieurs NET'!$B$6:$H$137,7,FALSE)="","",(VLOOKUP($B21,'Messieurs NET'!$B$6:$H$137,7,FALSE)))</f>
        <v/>
      </c>
      <c r="P21" s="68" t="str">
        <f t="shared" si="3"/>
        <v/>
      </c>
      <c r="Q21" s="45">
        <f>IF(VLOOKUP($B21,'Messieurs BRUT'!$B$6:$J$137,8,FALSE)="","",(VLOOKUP($B21,'Messieurs BRUT'!$B$6:$J$137,8,FALSE)))</f>
        <v>8</v>
      </c>
      <c r="R21" s="45">
        <f>IF(VLOOKUP($B21,'Messieurs NET'!$B$6:$J$137,8,FALSE)="","",(VLOOKUP($B21,'Messieurs NET'!$B$6:$J$137,8,FALSE)))</f>
        <v>40</v>
      </c>
      <c r="S21" s="68">
        <f t="shared" si="4"/>
        <v>48</v>
      </c>
      <c r="T21" s="45">
        <f>IF(VLOOKUP($B21,'Messieurs BRUT'!$B$6:$J$137,9,FALSE)="","",(VLOOKUP($B21,'Messieurs BRUT'!$B$6:$J$137,9,FALSE)))</f>
        <v>8</v>
      </c>
      <c r="U21" s="45">
        <f>IF(VLOOKUP($B21,'Messieurs NET'!$B$6:$J$137,9,FALSE)="","",(VLOOKUP($B21,'Messieurs NET'!$B$6:$J$137,9,FALSE)))</f>
        <v>29</v>
      </c>
      <c r="V21" s="68">
        <f t="shared" si="5"/>
        <v>37</v>
      </c>
      <c r="W21" s="45">
        <f>IF(VLOOKUP($B21,'Messieurs BRUT'!$B$6:$M$137,10,FALSE)="","",(VLOOKUP($B21,'Messieurs BRUT'!$B$6:$M$137,10,FALSE)))</f>
        <v>6</v>
      </c>
      <c r="X21" s="45">
        <f>IF(VLOOKUP($B21,'Messieurs NET'!$B$6:$M$137,10,FALSE)="","",(VLOOKUP($B21,'Messieurs NET'!$B$6:$M$137,10,FALSE)))</f>
        <v>32</v>
      </c>
      <c r="Y21" s="68">
        <f t="shared" si="6"/>
        <v>38</v>
      </c>
      <c r="Z21" s="45">
        <f>IF(VLOOKUP($B21,'Messieurs BRUT'!$B$6:$L$137,11,FALSE)="","",(VLOOKUP($B21,'Messieurs BRUT'!$B$6:$L$137,11,FALSE)))</f>
        <v>8</v>
      </c>
      <c r="AA21" s="45">
        <f>IF(VLOOKUP($B21,'Messieurs NET'!$B$6:$L$137,11,FALSE)="","",(VLOOKUP($B21,'Messieurs NET'!$B$6:$L$137,11,FALSE)))</f>
        <v>36</v>
      </c>
      <c r="AB21" s="68">
        <f t="shared" si="7"/>
        <v>44</v>
      </c>
      <c r="AC21" s="45">
        <f>IF(VLOOKUP($B21,'Messieurs BRUT'!$B$6:$M$137,12,FALSE)="","",(VLOOKUP($B21,'Messieurs BRUT'!$B$6:$M$137,12,FALSE)))</f>
        <v>10</v>
      </c>
      <c r="AD21" s="45">
        <f>IF(VLOOKUP($B21,'Messieurs NET'!$B$6:$M$137,12,FALSE)="","",(VLOOKUP($B21,'Messieurs NET'!$B$6:$M$137,12,FALSE)))</f>
        <v>37</v>
      </c>
      <c r="AE21" s="68">
        <f t="shared" si="8"/>
        <v>47</v>
      </c>
      <c r="AF21" s="45">
        <f>IF(VLOOKUP($B21,'Messieurs BRUT'!$B$6:$N$137,13,FALSE)="","",(VLOOKUP($B21,'Messieurs BRUT'!$B$6:$N$137,13,FALSE)))</f>
        <v>1</v>
      </c>
      <c r="AG21" s="45">
        <f>IF(VLOOKUP($B21,'Messieurs NET'!$B$6:$N$137,13,FALSE)="","",(VLOOKUP($B21,'Messieurs NET'!$B$6:$N$137,13,FALSE)))</f>
        <v>21</v>
      </c>
      <c r="AH21" s="68">
        <f t="shared" si="9"/>
        <v>22</v>
      </c>
      <c r="AI21" s="68">
        <f t="shared" si="10"/>
        <v>365</v>
      </c>
      <c r="AJ21" s="69">
        <f t="shared" si="11"/>
        <v>9</v>
      </c>
      <c r="AK21" s="69">
        <f>IF(AJ21&lt;8,0,+SMALL(($G21,$J21,$M21,$P21,$S21,$V21,$Y21,$AB21,$AE21,$AH21),1))</f>
        <v>22</v>
      </c>
      <c r="AL21" s="69">
        <f>IF(AJ21&lt;9,0,+SMALL(($G21,$J21,$M21,$P21,$S21,$V21,$Y21,$AB21,$AE21,$AH21),2))</f>
        <v>37</v>
      </c>
      <c r="AM21" s="69">
        <f>IF(AJ21&lt;10,0,+SMALL(($G21,$J21,$M21,$P21,$S21,$V21,$Y21,$AB21,$AE21,$AH21),3))</f>
        <v>0</v>
      </c>
      <c r="AN21" s="69">
        <f t="shared" si="12"/>
        <v>306</v>
      </c>
      <c r="AO21" s="69">
        <f t="shared" si="13"/>
        <v>16</v>
      </c>
    </row>
    <row r="22" spans="2:41" ht="14.4">
      <c r="B22" s="65" t="s">
        <v>10</v>
      </c>
      <c r="C22" s="66"/>
      <c r="D22" s="67" t="s">
        <v>9</v>
      </c>
      <c r="E22" s="45">
        <f>IF(VLOOKUP($B22,'Messieurs BRUT'!$B$6:$E$137,4,FALSE)="","",(VLOOKUP($B22,'Messieurs BRUT'!$B$6:$E$137,4,FALSE)))</f>
        <v>23</v>
      </c>
      <c r="F22" s="45">
        <f>IF(VLOOKUP($B22,'Messieurs NET'!$B$6:E$137,4,FALSE)="","",(VLOOKUP($B22,'Messieurs NET'!$B$6:$E$137,4,FALSE)))</f>
        <v>40</v>
      </c>
      <c r="G22" s="68">
        <f t="shared" si="0"/>
        <v>63</v>
      </c>
      <c r="H22" s="45">
        <f>IF(VLOOKUP($B22,'Messieurs BRUT'!$B$6:$F$137,5,FALSE)="","",(VLOOKUP($B22,'Messieurs BRUT'!$B$6:$F$137,5,FALSE)))</f>
        <v>13</v>
      </c>
      <c r="I22" s="45">
        <f>IF(VLOOKUP($B22,'Messieurs NET'!$B$6:$F$137,5,FALSE)="","",(VLOOKUP($B22,'Messieurs NET'!$B$6:$F$137,5,FALSE)))</f>
        <v>25</v>
      </c>
      <c r="J22" s="68">
        <f t="shared" si="1"/>
        <v>38</v>
      </c>
      <c r="K22" s="45">
        <f>IF(VLOOKUP($B22,'Messieurs BRUT'!$B$6:$G$137,6,FALSE)="","",(VLOOKUP($B22,'Messieurs BRUT'!$B$6:$G$137,6,FALSE)))</f>
        <v>13</v>
      </c>
      <c r="L22" s="45">
        <f>IF(VLOOKUP($B22,'Messieurs NET'!$B$6:$G$137,6,FALSE)="","",(VLOOKUP($B22,'Messieurs NET'!$B$6:$G$137,6,FALSE)))</f>
        <v>24</v>
      </c>
      <c r="M22" s="68">
        <f t="shared" si="2"/>
        <v>37</v>
      </c>
      <c r="N22" s="45">
        <f>IF(VLOOKUP($B22,'Messieurs BRUT'!$B$6:$H$137,7,FALSE)="","",(VLOOKUP($B22,'Messieurs BRUT'!$B$6:$H$137,7,FALSE)))</f>
        <v>13</v>
      </c>
      <c r="O22" s="45">
        <f>IF(VLOOKUP($B22,'Messieurs NET'!$B$6:$H$137,7,FALSE)="","",(VLOOKUP($B22,'Messieurs NET'!$B$6:$H$137,7,FALSE)))</f>
        <v>26</v>
      </c>
      <c r="P22" s="68">
        <f t="shared" si="3"/>
        <v>39</v>
      </c>
      <c r="Q22" s="45">
        <f>IF(VLOOKUP($B22,'Messieurs BRUT'!$B$6:$J$137,8,FALSE)="","",(VLOOKUP($B22,'Messieurs BRUT'!$B$6:$J$137,8,FALSE)))</f>
        <v>15</v>
      </c>
      <c r="R22" s="45">
        <f>IF(VLOOKUP($B22,'Messieurs NET'!$B$6:$J$137,8,FALSE)="","",(VLOOKUP($B22,'Messieurs NET'!$B$6:$J$137,8,FALSE)))</f>
        <v>32</v>
      </c>
      <c r="S22" s="68">
        <f t="shared" si="4"/>
        <v>47</v>
      </c>
      <c r="T22" s="45" t="str">
        <f>IF(VLOOKUP($B22,'Messieurs BRUT'!$B$6:$J$137,9,FALSE)="","",(VLOOKUP($B22,'Messieurs BRUT'!$B$6:$J$137,9,FALSE)))</f>
        <v/>
      </c>
      <c r="U22" s="45" t="str">
        <f>IF(VLOOKUP($B22,'Messieurs NET'!$B$6:$J$137,9,FALSE)="","",(VLOOKUP($B22,'Messieurs NET'!$B$6:$J$137,9,FALSE)))</f>
        <v/>
      </c>
      <c r="V22" s="68" t="str">
        <f t="shared" si="5"/>
        <v/>
      </c>
      <c r="W22" s="45" t="str">
        <f>IF(VLOOKUP($B22,'Messieurs BRUT'!$B$6:$M$137,10,FALSE)="","",(VLOOKUP($B22,'Messieurs BRUT'!$B$6:$M$137,10,FALSE)))</f>
        <v/>
      </c>
      <c r="X22" s="45" t="str">
        <f>IF(VLOOKUP($B22,'Messieurs NET'!$B$6:$M$137,10,FALSE)="","",(VLOOKUP($B22,'Messieurs NET'!$B$6:$M$137,10,FALSE)))</f>
        <v/>
      </c>
      <c r="Y22" s="68" t="str">
        <f t="shared" si="6"/>
        <v/>
      </c>
      <c r="Z22" s="45">
        <f>IF(VLOOKUP($B22,'Messieurs BRUT'!$B$6:$L$137,11,FALSE)="","",(VLOOKUP($B22,'Messieurs BRUT'!$B$6:$L$137,11,FALSE)))</f>
        <v>3</v>
      </c>
      <c r="AA22" s="45">
        <f>IF(VLOOKUP($B22,'Messieurs NET'!$B$6:$L$137,11,FALSE)="","",(VLOOKUP($B22,'Messieurs NET'!$B$6:$L$137,11,FALSE)))</f>
        <v>8</v>
      </c>
      <c r="AB22" s="68">
        <f t="shared" si="7"/>
        <v>11</v>
      </c>
      <c r="AC22" s="45">
        <f>IF(VLOOKUP($B22,'Messieurs BRUT'!$B$6:$M$137,12,FALSE)="","",(VLOOKUP($B22,'Messieurs BRUT'!$B$6:$M$137,12,FALSE)))</f>
        <v>16</v>
      </c>
      <c r="AD22" s="45">
        <f>IF(VLOOKUP($B22,'Messieurs NET'!$B$6:$M$137,12,FALSE)="","",(VLOOKUP($B22,'Messieurs NET'!$B$6:$M$137,12,FALSE)))</f>
        <v>31</v>
      </c>
      <c r="AE22" s="68">
        <f t="shared" si="8"/>
        <v>47</v>
      </c>
      <c r="AF22" s="45">
        <f>IF(VLOOKUP($B22,'Messieurs BRUT'!$B$6:$N$137,13,FALSE)="","",(VLOOKUP($B22,'Messieurs BRUT'!$B$6:$N$137,13,FALSE)))</f>
        <v>12</v>
      </c>
      <c r="AG22" s="45">
        <f>IF(VLOOKUP($B22,'Messieurs NET'!$B$6:$N$137,13,FALSE)="","",(VLOOKUP($B22,'Messieurs NET'!$B$6:$N$137,13,FALSE)))</f>
        <v>23</v>
      </c>
      <c r="AH22" s="68">
        <f t="shared" si="9"/>
        <v>35</v>
      </c>
      <c r="AI22" s="68">
        <f t="shared" si="10"/>
        <v>317</v>
      </c>
      <c r="AJ22" s="69">
        <f t="shared" si="11"/>
        <v>8</v>
      </c>
      <c r="AK22" s="69">
        <f>IF(AJ22&lt;8,0,+SMALL(($G22,$J22,$M22,$P22,$S22,$V22,$Y22,$AB22,$AE22,$AH22),1))</f>
        <v>11</v>
      </c>
      <c r="AL22" s="69">
        <f>IF(AJ22&lt;9,0,+SMALL(($G22,$J22,$M22,$P22,$S22,$V22,$Y22,$AB22,$AE22,$AH22),2))</f>
        <v>0</v>
      </c>
      <c r="AM22" s="69">
        <f>IF(AJ22&lt;10,0,+SMALL(($G22,$J22,$M22,$P22,$S22,$V22,$Y22,$AB22,$AE22,$AH22),3))</f>
        <v>0</v>
      </c>
      <c r="AN22" s="69">
        <f t="shared" si="12"/>
        <v>306</v>
      </c>
      <c r="AO22" s="69">
        <f t="shared" si="13"/>
        <v>16</v>
      </c>
    </row>
    <row r="23" spans="2:41" ht="14.4">
      <c r="B23" s="65" t="s">
        <v>137</v>
      </c>
      <c r="C23" s="45"/>
      <c r="D23" s="89" t="s">
        <v>132</v>
      </c>
      <c r="E23" s="45">
        <f>IF(VLOOKUP($B23,'Messieurs BRUT'!$B$6:$E$137,4,FALSE)="","",(VLOOKUP($B23,'Messieurs BRUT'!$B$6:$E$137,4,FALSE)))</f>
        <v>13</v>
      </c>
      <c r="F23" s="45">
        <f>IF(VLOOKUP($B23,'Messieurs NET'!$B$6:E$137,4,FALSE)="","",(VLOOKUP($B23,'Messieurs NET'!$B$6:$E$137,4,FALSE)))</f>
        <v>30</v>
      </c>
      <c r="G23" s="68">
        <f t="shared" si="0"/>
        <v>43</v>
      </c>
      <c r="H23" s="45">
        <f>IF(VLOOKUP($B23,'Messieurs BRUT'!$B$6:$F$137,5,FALSE)="","",(VLOOKUP($B23,'Messieurs BRUT'!$B$6:$F$137,5,FALSE)))</f>
        <v>7</v>
      </c>
      <c r="I23" s="45">
        <f>IF(VLOOKUP($B23,'Messieurs NET'!$B$6:$F$137,5,FALSE)="","",(VLOOKUP($B23,'Messieurs NET'!$B$6:$F$137,5,FALSE)))</f>
        <v>26</v>
      </c>
      <c r="J23" s="68">
        <f t="shared" si="1"/>
        <v>33</v>
      </c>
      <c r="K23" s="45">
        <f>IF(VLOOKUP($B23,'Messieurs BRUT'!$B$6:$G$137,6,FALSE)="","",(VLOOKUP($B23,'Messieurs BRUT'!$B$6:$G$137,6,FALSE)))</f>
        <v>10</v>
      </c>
      <c r="L23" s="45">
        <f>IF(VLOOKUP($B23,'Messieurs NET'!$B$6:$G$137,6,FALSE)="","",(VLOOKUP($B23,'Messieurs NET'!$B$6:$G$137,6,FALSE)))</f>
        <v>32</v>
      </c>
      <c r="M23" s="68">
        <f t="shared" si="2"/>
        <v>42</v>
      </c>
      <c r="N23" s="45">
        <f>IF(VLOOKUP($B23,'Messieurs BRUT'!$B$6:$H$137,7,FALSE)="","",(VLOOKUP($B23,'Messieurs BRUT'!$B$6:$H$137,7,FALSE)))</f>
        <v>8</v>
      </c>
      <c r="O23" s="45">
        <f>IF(VLOOKUP($B23,'Messieurs NET'!$B$6:$H$137,7,FALSE)="","",(VLOOKUP($B23,'Messieurs NET'!$B$6:$H$137,7,FALSE)))</f>
        <v>28</v>
      </c>
      <c r="P23" s="68">
        <f t="shared" si="3"/>
        <v>36</v>
      </c>
      <c r="Q23" s="45">
        <f>IF(VLOOKUP($B23,'Messieurs BRUT'!$B$6:$J$137,8,FALSE)="","",(VLOOKUP($B23,'Messieurs BRUT'!$B$6:$J$137,8,FALSE)))</f>
        <v>16</v>
      </c>
      <c r="R23" s="45">
        <f>IF(VLOOKUP($B23,'Messieurs NET'!$B$6:$J$137,8,FALSE)="","",(VLOOKUP($B23,'Messieurs NET'!$B$6:$J$137,8,FALSE)))</f>
        <v>40</v>
      </c>
      <c r="S23" s="68">
        <f t="shared" si="4"/>
        <v>56</v>
      </c>
      <c r="T23" s="45">
        <f>IF(VLOOKUP($B23,'Messieurs BRUT'!$B$6:$J$137,9,FALSE)="","",(VLOOKUP($B23,'Messieurs BRUT'!$B$6:$J$137,9,FALSE)))</f>
        <v>12</v>
      </c>
      <c r="U23" s="45">
        <f>IF(VLOOKUP($B23,'Messieurs NET'!$B$6:$J$137,9,FALSE)="","",(VLOOKUP($B23,'Messieurs NET'!$B$6:$J$137,9,FALSE)))</f>
        <v>32</v>
      </c>
      <c r="V23" s="68">
        <f t="shared" si="5"/>
        <v>44</v>
      </c>
      <c r="W23" s="45">
        <f>IF(VLOOKUP($B23,'Messieurs BRUT'!$B$6:$M$137,10,FALSE)="","",(VLOOKUP($B23,'Messieurs BRUT'!$B$6:$M$137,10,FALSE)))</f>
        <v>16</v>
      </c>
      <c r="X23" s="45">
        <f>IF(VLOOKUP($B23,'Messieurs NET'!$B$6:$M$137,10,FALSE)="","",(VLOOKUP($B23,'Messieurs NET'!$B$6:$M$137,10,FALSE)))</f>
        <v>34</v>
      </c>
      <c r="Y23" s="68">
        <f t="shared" si="6"/>
        <v>50</v>
      </c>
      <c r="Z23" s="45" t="str">
        <f>IF(VLOOKUP($B23,'Messieurs BRUT'!$B$6:$L$137,11,FALSE)="","",(VLOOKUP($B23,'Messieurs BRUT'!$B$6:$L$137,11,FALSE)))</f>
        <v/>
      </c>
      <c r="AA23" s="45" t="str">
        <f>IF(VLOOKUP($B23,'Messieurs NET'!$B$6:$L$137,11,FALSE)="","",(VLOOKUP($B23,'Messieurs NET'!$B$6:$L$137,11,FALSE)))</f>
        <v/>
      </c>
      <c r="AB23" s="68" t="str">
        <f t="shared" si="7"/>
        <v/>
      </c>
      <c r="AC23" s="45" t="str">
        <f>IF(VLOOKUP($B23,'Messieurs BRUT'!$B$6:$M$137,12,FALSE)="","",(VLOOKUP($B23,'Messieurs BRUT'!$B$6:$M$137,12,FALSE)))</f>
        <v/>
      </c>
      <c r="AD23" s="45" t="str">
        <f>IF(VLOOKUP($B23,'Messieurs NET'!$B$6:$M$137,12,FALSE)="","",(VLOOKUP($B23,'Messieurs NET'!$B$6:$M$137,12,FALSE)))</f>
        <v/>
      </c>
      <c r="AE23" s="68" t="str">
        <f t="shared" si="8"/>
        <v/>
      </c>
      <c r="AF23" s="45" t="str">
        <f>IF(VLOOKUP($B23,'Messieurs BRUT'!$B$6:$N$137,13,FALSE)="","",(VLOOKUP($B23,'Messieurs BRUT'!$B$6:$N$137,13,FALSE)))</f>
        <v/>
      </c>
      <c r="AG23" s="45" t="str">
        <f>IF(VLOOKUP($B23,'Messieurs NET'!$B$6:$N$137,13,FALSE)="","",(VLOOKUP($B23,'Messieurs NET'!$B$6:$N$137,13,FALSE)))</f>
        <v/>
      </c>
      <c r="AH23" s="68" t="str">
        <f t="shared" si="9"/>
        <v/>
      </c>
      <c r="AI23" s="68">
        <f t="shared" si="10"/>
        <v>304</v>
      </c>
      <c r="AJ23" s="69">
        <f t="shared" si="11"/>
        <v>7</v>
      </c>
      <c r="AK23" s="69">
        <f>IF(AJ23&lt;8,0,+SMALL(($G23,$J23,$M23,$P23,$S23,$V23,$Y23,$AB23,$AE23,$AH23),1))</f>
        <v>0</v>
      </c>
      <c r="AL23" s="69">
        <f>IF(AJ23&lt;9,0,+SMALL(($G23,$J23,$M23,$P23,$S23,$V23,$Y23,$AB23,$AE23,$AH23),2))</f>
        <v>0</v>
      </c>
      <c r="AM23" s="69">
        <f>IF(AJ23&lt;10,0,+SMALL(($G23,$J23,$M23,$P23,$S23,$V23,$Y23,$AB23,$AE23,$AH23),3))</f>
        <v>0</v>
      </c>
      <c r="AN23" s="69">
        <f t="shared" si="12"/>
        <v>304</v>
      </c>
      <c r="AO23" s="69">
        <f t="shared" si="13"/>
        <v>18</v>
      </c>
    </row>
    <row r="24" spans="2:41" ht="14.4">
      <c r="B24" s="65" t="s">
        <v>4</v>
      </c>
      <c r="C24" s="66"/>
      <c r="D24" s="71" t="s">
        <v>5</v>
      </c>
      <c r="E24" s="45">
        <f>IF(VLOOKUP($B24,'Messieurs BRUT'!$B$6:$E$137,4,FALSE)="","",(VLOOKUP($B24,'Messieurs BRUT'!$B$6:$E$137,4,FALSE)))</f>
        <v>0</v>
      </c>
      <c r="F24" s="45">
        <f>IF(VLOOKUP($B24,'Messieurs NET'!$B$6:E$137,4,FALSE)="","",(VLOOKUP($B24,'Messieurs NET'!$B$6:$E$137,4,FALSE)))</f>
        <v>0</v>
      </c>
      <c r="G24" s="68">
        <f t="shared" si="0"/>
        <v>0</v>
      </c>
      <c r="H24" s="45">
        <f>IF(VLOOKUP($B24,'Messieurs BRUT'!$B$6:$F$137,5,FALSE)="","",(VLOOKUP($B24,'Messieurs BRUT'!$B$6:$F$137,5,FALSE)))</f>
        <v>15</v>
      </c>
      <c r="I24" s="45">
        <f>IF(VLOOKUP($B24,'Messieurs NET'!$B$6:$F$137,5,FALSE)="","",(VLOOKUP($B24,'Messieurs NET'!$B$6:$F$137,5,FALSE)))</f>
        <v>38</v>
      </c>
      <c r="J24" s="68">
        <f t="shared" si="1"/>
        <v>53</v>
      </c>
      <c r="K24" s="45">
        <f>IF(VLOOKUP($B24,'Messieurs BRUT'!$B$6:$G$137,6,FALSE)="","",(VLOOKUP($B24,'Messieurs BRUT'!$B$6:$G$137,6,FALSE)))</f>
        <v>16</v>
      </c>
      <c r="L24" s="45">
        <f>IF(VLOOKUP($B24,'Messieurs NET'!$B$6:$G$137,6,FALSE)="","",(VLOOKUP($B24,'Messieurs NET'!$B$6:$G$137,6,FALSE)))</f>
        <v>36</v>
      </c>
      <c r="M24" s="68">
        <f t="shared" si="2"/>
        <v>52</v>
      </c>
      <c r="N24" s="45">
        <f>IF(VLOOKUP($B24,'Messieurs BRUT'!$B$6:$H$137,7,FALSE)="","",(VLOOKUP($B24,'Messieurs BRUT'!$B$6:$H$137,7,FALSE)))</f>
        <v>16</v>
      </c>
      <c r="O24" s="45">
        <f>IF(VLOOKUP($B24,'Messieurs NET'!$B$6:$H$137,7,FALSE)="","",(VLOOKUP($B24,'Messieurs NET'!$B$6:$H$137,7,FALSE)))</f>
        <v>35</v>
      </c>
      <c r="P24" s="68">
        <f t="shared" si="3"/>
        <v>51</v>
      </c>
      <c r="Q24" s="45" t="str">
        <f>IF(VLOOKUP($B24,'Messieurs BRUT'!$B$6:$J$137,8,FALSE)="","",(VLOOKUP($B24,'Messieurs BRUT'!$B$6:$J$137,8,FALSE)))</f>
        <v/>
      </c>
      <c r="R24" s="45" t="str">
        <f>IF(VLOOKUP($B24,'Messieurs NET'!$B$6:$J$137,8,FALSE)="","",(VLOOKUP($B24,'Messieurs NET'!$B$6:$J$137,8,FALSE)))</f>
        <v/>
      </c>
      <c r="S24" s="68" t="str">
        <f t="shared" si="4"/>
        <v/>
      </c>
      <c r="T24" s="45" t="str">
        <f>IF(VLOOKUP($B24,'Messieurs BRUT'!$B$6:$J$137,9,FALSE)="","",(VLOOKUP($B24,'Messieurs BRUT'!$B$6:$J$137,9,FALSE)))</f>
        <v/>
      </c>
      <c r="U24" s="45" t="str">
        <f>IF(VLOOKUP($B24,'Messieurs NET'!$B$6:$J$137,9,FALSE)="","",(VLOOKUP($B24,'Messieurs NET'!$B$6:$J$137,9,FALSE)))</f>
        <v/>
      </c>
      <c r="V24" s="68" t="str">
        <f t="shared" si="5"/>
        <v/>
      </c>
      <c r="W24" s="45">
        <f>IF(VLOOKUP($B24,'Messieurs BRUT'!$B$6:$M$137,10,FALSE)="","",(VLOOKUP($B24,'Messieurs BRUT'!$B$6:$M$137,10,FALSE)))</f>
        <v>12</v>
      </c>
      <c r="X24" s="45">
        <f>IF(VLOOKUP($B24,'Messieurs NET'!$B$6:$M$137,10,FALSE)="","",(VLOOKUP($B24,'Messieurs NET'!$B$6:$M$137,10,FALSE)))</f>
        <v>30</v>
      </c>
      <c r="Y24" s="68">
        <f t="shared" si="6"/>
        <v>42</v>
      </c>
      <c r="Z24" s="45" t="str">
        <f>IF(VLOOKUP($B24,'Messieurs BRUT'!$B$6:$L$137,11,FALSE)="","",(VLOOKUP($B24,'Messieurs BRUT'!$B$6:$L$137,11,FALSE)))</f>
        <v/>
      </c>
      <c r="AA24" s="45" t="str">
        <f>IF(VLOOKUP($B24,'Messieurs NET'!$B$6:$L$137,11,FALSE)="","",(VLOOKUP($B24,'Messieurs NET'!$B$6:$L$137,11,FALSE)))</f>
        <v/>
      </c>
      <c r="AB24" s="68" t="str">
        <f t="shared" si="7"/>
        <v/>
      </c>
      <c r="AC24" s="45">
        <f>IF(VLOOKUP($B24,'Messieurs BRUT'!$B$6:$M$137,12,FALSE)="","",(VLOOKUP($B24,'Messieurs BRUT'!$B$6:$M$137,12,FALSE)))</f>
        <v>19</v>
      </c>
      <c r="AD24" s="45">
        <f>IF(VLOOKUP($B24,'Messieurs NET'!$B$6:$M$137,12,FALSE)="","",(VLOOKUP($B24,'Messieurs NET'!$B$6:$M$137,12,FALSE)))</f>
        <v>38</v>
      </c>
      <c r="AE24" s="68">
        <f t="shared" si="8"/>
        <v>57</v>
      </c>
      <c r="AF24" s="45">
        <f>IF(VLOOKUP($B24,'Messieurs BRUT'!$B$6:$N$137,13,FALSE)="","",(VLOOKUP($B24,'Messieurs BRUT'!$B$6:$N$137,13,FALSE)))</f>
        <v>15</v>
      </c>
      <c r="AG24" s="45">
        <f>IF(VLOOKUP($B24,'Messieurs NET'!$B$6:$N$137,13,FALSE)="","",(VLOOKUP($B24,'Messieurs NET'!$B$6:$N$137,13,FALSE)))</f>
        <v>32</v>
      </c>
      <c r="AH24" s="68">
        <f t="shared" si="9"/>
        <v>47</v>
      </c>
      <c r="AI24" s="68">
        <f t="shared" si="10"/>
        <v>302</v>
      </c>
      <c r="AJ24" s="69">
        <f t="shared" si="11"/>
        <v>7</v>
      </c>
      <c r="AK24" s="69">
        <f>IF(AJ24&lt;8,0,+SMALL(($G24,$J24,$M24,$P24,$S24,$V24,$Y24,$AB24,$AE24,$AH24),1))</f>
        <v>0</v>
      </c>
      <c r="AL24" s="69">
        <f>IF(AJ24&lt;9,0,+SMALL(($G24,$J24,$M24,$P24,$S24,$V24,$Y24,$AB24,$AE24,$AH24),2))</f>
        <v>0</v>
      </c>
      <c r="AM24" s="69">
        <f>IF(AJ24&lt;10,0,+SMALL(($G24,$J24,$M24,$P24,$S24,$V24,$Y24,$AB24,$AE24,$AH24),3))</f>
        <v>0</v>
      </c>
      <c r="AN24" s="69">
        <f t="shared" si="12"/>
        <v>302</v>
      </c>
      <c r="AO24" s="69">
        <f t="shared" si="13"/>
        <v>19</v>
      </c>
    </row>
    <row r="25" spans="2:41" ht="14.4">
      <c r="B25" s="65" t="s">
        <v>57</v>
      </c>
      <c r="C25" s="66"/>
      <c r="D25" s="71" t="s">
        <v>5</v>
      </c>
      <c r="E25" s="45">
        <f>IF(VLOOKUP($B25,'Messieurs BRUT'!$B$6:$E$137,4,FALSE)="","",(VLOOKUP($B25,'Messieurs BRUT'!$B$6:$E$137,4,FALSE)))</f>
        <v>11</v>
      </c>
      <c r="F25" s="45">
        <f>IF(VLOOKUP($B25,'Messieurs NET'!$B$6:E$137,4,FALSE)="","",(VLOOKUP($B25,'Messieurs NET'!$B$6:$E$137,4,FALSE)))</f>
        <v>27</v>
      </c>
      <c r="G25" s="68">
        <f t="shared" si="0"/>
        <v>38</v>
      </c>
      <c r="H25" s="45">
        <f>IF(VLOOKUP($B25,'Messieurs BRUT'!$B$6:$F$137,5,FALSE)="","",(VLOOKUP($B25,'Messieurs BRUT'!$B$6:$F$137,5,FALSE)))</f>
        <v>18</v>
      </c>
      <c r="I25" s="45">
        <f>IF(VLOOKUP($B25,'Messieurs NET'!$B$6:$F$137,5,FALSE)="","",(VLOOKUP($B25,'Messieurs NET'!$B$6:$F$137,5,FALSE)))</f>
        <v>33</v>
      </c>
      <c r="J25" s="68">
        <f t="shared" si="1"/>
        <v>51</v>
      </c>
      <c r="K25" s="45">
        <f>IF(VLOOKUP($B25,'Messieurs BRUT'!$B$6:$G$137,6,FALSE)="","",(VLOOKUP($B25,'Messieurs BRUT'!$B$6:$G$137,6,FALSE)))</f>
        <v>15</v>
      </c>
      <c r="L25" s="45">
        <f>IF(VLOOKUP($B25,'Messieurs NET'!$B$6:$G$137,6,FALSE)="","",(VLOOKUP($B25,'Messieurs NET'!$B$6:$G$137,6,FALSE)))</f>
        <v>28</v>
      </c>
      <c r="M25" s="68">
        <f t="shared" si="2"/>
        <v>43</v>
      </c>
      <c r="N25" s="45">
        <f>IF(VLOOKUP($B25,'Messieurs BRUT'!$B$6:$H$137,7,FALSE)="","",(VLOOKUP($B25,'Messieurs BRUT'!$B$6:$H$137,7,FALSE)))</f>
        <v>13</v>
      </c>
      <c r="O25" s="45">
        <f>IF(VLOOKUP($B25,'Messieurs NET'!$B$6:$H$137,7,FALSE)="","",(VLOOKUP($B25,'Messieurs NET'!$B$6:$H$137,7,FALSE)))</f>
        <v>25</v>
      </c>
      <c r="P25" s="68">
        <f t="shared" si="3"/>
        <v>38</v>
      </c>
      <c r="Q25" s="45">
        <f>IF(VLOOKUP($B25,'Messieurs BRUT'!$B$6:$J$137,8,FALSE)="","",(VLOOKUP($B25,'Messieurs BRUT'!$B$6:$J$137,8,FALSE)))</f>
        <v>15</v>
      </c>
      <c r="R25" s="45">
        <f>IF(VLOOKUP($B25,'Messieurs NET'!$B$6:$J$137,8,FALSE)="","",(VLOOKUP($B25,'Messieurs NET'!$B$6:$J$137,8,FALSE)))</f>
        <v>33</v>
      </c>
      <c r="S25" s="68">
        <f t="shared" si="4"/>
        <v>48</v>
      </c>
      <c r="T25" s="45" t="str">
        <f>IF(VLOOKUP($B25,'Messieurs BRUT'!$B$6:$J$137,9,FALSE)="","",(VLOOKUP($B25,'Messieurs BRUT'!$B$6:$J$137,9,FALSE)))</f>
        <v/>
      </c>
      <c r="U25" s="45" t="str">
        <f>IF(VLOOKUP($B25,'Messieurs NET'!$B$6:$J$137,9,FALSE)="","",(VLOOKUP($B25,'Messieurs NET'!$B$6:$J$137,9,FALSE)))</f>
        <v/>
      </c>
      <c r="V25" s="68" t="str">
        <f t="shared" si="5"/>
        <v/>
      </c>
      <c r="W25" s="45">
        <f>IF(VLOOKUP($B25,'Messieurs BRUT'!$B$6:$M$137,10,FALSE)="","",(VLOOKUP($B25,'Messieurs BRUT'!$B$6:$M$137,10,FALSE)))</f>
        <v>14</v>
      </c>
      <c r="X25" s="45">
        <f>IF(VLOOKUP($B25,'Messieurs NET'!$B$6:$M$137,10,FALSE)="","",(VLOOKUP($B25,'Messieurs NET'!$B$6:$M$137,10,FALSE)))</f>
        <v>26</v>
      </c>
      <c r="Y25" s="68">
        <f t="shared" si="6"/>
        <v>40</v>
      </c>
      <c r="Z25" s="45" t="str">
        <f>IF(VLOOKUP($B25,'Messieurs BRUT'!$B$6:$L$137,11,FALSE)="","",(VLOOKUP($B25,'Messieurs BRUT'!$B$6:$L$137,11,FALSE)))</f>
        <v/>
      </c>
      <c r="AA25" s="45" t="str">
        <f>IF(VLOOKUP($B25,'Messieurs NET'!$B$6:$L$137,11,FALSE)="","",(VLOOKUP($B25,'Messieurs NET'!$B$6:$L$137,11,FALSE)))</f>
        <v/>
      </c>
      <c r="AB25" s="68" t="str">
        <f t="shared" si="7"/>
        <v/>
      </c>
      <c r="AC25" s="45" t="str">
        <f>IF(VLOOKUP($B25,'Messieurs BRUT'!$B$6:$M$137,12,FALSE)="","",(VLOOKUP($B25,'Messieurs BRUT'!$B$6:$M$137,12,FALSE)))</f>
        <v/>
      </c>
      <c r="AD25" s="45" t="str">
        <f>IF(VLOOKUP($B25,'Messieurs NET'!$B$6:$M$137,12,FALSE)="","",(VLOOKUP($B25,'Messieurs NET'!$B$6:$M$137,12,FALSE)))</f>
        <v/>
      </c>
      <c r="AE25" s="68" t="str">
        <f t="shared" si="8"/>
        <v/>
      </c>
      <c r="AF25" s="45">
        <f>IF(VLOOKUP($B25,'Messieurs BRUT'!$B$6:$N$137,13,FALSE)="","",(VLOOKUP($B25,'Messieurs BRUT'!$B$6:$N$137,13,FALSE)))</f>
        <v>14</v>
      </c>
      <c r="AG25" s="45">
        <f>IF(VLOOKUP($B25,'Messieurs NET'!$B$6:$N$137,13,FALSE)="","",(VLOOKUP($B25,'Messieurs NET'!$B$6:$N$137,13,FALSE)))</f>
        <v>29</v>
      </c>
      <c r="AH25" s="68">
        <f t="shared" si="9"/>
        <v>43</v>
      </c>
      <c r="AI25" s="68">
        <f t="shared" si="10"/>
        <v>301</v>
      </c>
      <c r="AJ25" s="69">
        <f t="shared" si="11"/>
        <v>7</v>
      </c>
      <c r="AK25" s="69">
        <f>IF(AJ25&lt;8,0,+SMALL(($G25,$J25,$M25,$P25,$S25,$V25,$Y25,$AB25,$AE25,$AH25),1))</f>
        <v>0</v>
      </c>
      <c r="AL25" s="69">
        <f>IF(AJ25&lt;9,0,+SMALL(($G25,$J25,$M25,$P25,$S25,$V25,$Y25,$AB25,$AE25,$AH25),2))</f>
        <v>0</v>
      </c>
      <c r="AM25" s="69">
        <f>IF(AJ25&lt;10,0,+SMALL(($G25,$J25,$M25,$P25,$S25,$V25,$Y25,$AB25,$AE25,$AH25),3))</f>
        <v>0</v>
      </c>
      <c r="AN25" s="69">
        <f t="shared" si="12"/>
        <v>301</v>
      </c>
      <c r="AO25" s="69">
        <f t="shared" si="13"/>
        <v>20</v>
      </c>
    </row>
    <row r="26" spans="2:41" ht="14.4">
      <c r="B26" s="65" t="s">
        <v>245</v>
      </c>
      <c r="C26" s="45"/>
      <c r="D26" s="62" t="s">
        <v>9</v>
      </c>
      <c r="E26" s="45" t="str">
        <f>IF(VLOOKUP($B26,'Messieurs BRUT'!$B$6:$E$137,4,FALSE)="","",(VLOOKUP($B26,'Messieurs BRUT'!$B$6:$E$137,4,FALSE)))</f>
        <v/>
      </c>
      <c r="F26" s="45" t="str">
        <f>IF(VLOOKUP($B26,'Messieurs NET'!$B$6:E$137,4,FALSE)="","",(VLOOKUP($B26,'Messieurs NET'!$B$6:$E$137,4,FALSE)))</f>
        <v/>
      </c>
      <c r="G26" s="68" t="str">
        <f t="shared" si="0"/>
        <v/>
      </c>
      <c r="H26" s="45" t="str">
        <f>IF(VLOOKUP($B26,'Messieurs BRUT'!$B$6:$F$137,5,FALSE)="","",(VLOOKUP($B26,'Messieurs BRUT'!$B$6:$F$137,5,FALSE)))</f>
        <v/>
      </c>
      <c r="I26" s="45" t="str">
        <f>IF(VLOOKUP($B26,'Messieurs NET'!$B$6:$F$137,5,FALSE)="","",(VLOOKUP($B26,'Messieurs NET'!$B$6:$F$137,5,FALSE)))</f>
        <v/>
      </c>
      <c r="J26" s="68" t="str">
        <f t="shared" si="1"/>
        <v/>
      </c>
      <c r="K26" s="45">
        <f>IF(VLOOKUP($B26,'Messieurs BRUT'!$B$6:$G$137,6,FALSE)="","",(VLOOKUP($B26,'Messieurs BRUT'!$B$6:$G$137,6,FALSE)))</f>
        <v>8</v>
      </c>
      <c r="L26" s="45">
        <f>IF(VLOOKUP($B26,'Messieurs NET'!$B$6:$G$137,6,FALSE)="","",(VLOOKUP($B26,'Messieurs NET'!$B$6:$G$137,6,FALSE)))</f>
        <v>32</v>
      </c>
      <c r="M26" s="68">
        <f t="shared" si="2"/>
        <v>40</v>
      </c>
      <c r="N26" s="45">
        <f>IF(VLOOKUP($B26,'Messieurs BRUT'!$B$6:$H$137,7,FALSE)="","",(VLOOKUP($B26,'Messieurs BRUT'!$B$6:$H$137,7,FALSE)))</f>
        <v>7</v>
      </c>
      <c r="O26" s="45">
        <f>IF(VLOOKUP($B26,'Messieurs NET'!$B$6:$H$137,7,FALSE)="","",(VLOOKUP($B26,'Messieurs NET'!$B$6:$H$137,7,FALSE)))</f>
        <v>34</v>
      </c>
      <c r="P26" s="68">
        <f t="shared" si="3"/>
        <v>41</v>
      </c>
      <c r="Q26" s="45">
        <f>IF(VLOOKUP($B26,'Messieurs BRUT'!$B$6:$J$137,8,FALSE)="","",(VLOOKUP($B26,'Messieurs BRUT'!$B$6:$J$137,8,FALSE)))</f>
        <v>11</v>
      </c>
      <c r="R26" s="45">
        <f>IF(VLOOKUP($B26,'Messieurs NET'!$B$6:$J$137,8,FALSE)="","",(VLOOKUP($B26,'Messieurs NET'!$B$6:$J$137,8,FALSE)))</f>
        <v>42</v>
      </c>
      <c r="S26" s="68">
        <f t="shared" si="4"/>
        <v>53</v>
      </c>
      <c r="T26" s="45">
        <f>IF(VLOOKUP($B26,'Messieurs BRUT'!$B$6:$J$137,9,FALSE)="","",(VLOOKUP($B26,'Messieurs BRUT'!$B$6:$J$137,9,FALSE)))</f>
        <v>9</v>
      </c>
      <c r="U26" s="45">
        <f>IF(VLOOKUP($B26,'Messieurs NET'!$B$6:$J$137,9,FALSE)="","",(VLOOKUP($B26,'Messieurs NET'!$B$6:$J$137,9,FALSE)))</f>
        <v>34</v>
      </c>
      <c r="V26" s="68">
        <f t="shared" si="5"/>
        <v>43</v>
      </c>
      <c r="W26" s="45">
        <f>IF(VLOOKUP($B26,'Messieurs BRUT'!$B$6:$M$137,10,FALSE)="","",(VLOOKUP($B26,'Messieurs BRUT'!$B$6:$M$137,10,FALSE)))</f>
        <v>9</v>
      </c>
      <c r="X26" s="45">
        <f>IF(VLOOKUP($B26,'Messieurs NET'!$B$6:$M$137,10,FALSE)="","",(VLOOKUP($B26,'Messieurs NET'!$B$6:$M$137,10,FALSE)))</f>
        <v>30</v>
      </c>
      <c r="Y26" s="68">
        <f t="shared" si="6"/>
        <v>39</v>
      </c>
      <c r="Z26" s="45" t="str">
        <f>IF(VLOOKUP($B26,'Messieurs BRUT'!$B$6:$L$137,11,FALSE)="","",(VLOOKUP($B26,'Messieurs BRUT'!$B$6:$L$137,11,FALSE)))</f>
        <v/>
      </c>
      <c r="AA26" s="45" t="str">
        <f>IF(VLOOKUP($B26,'Messieurs NET'!$B$6:$L$137,11,FALSE)="","",(VLOOKUP($B26,'Messieurs NET'!$B$6:$L$137,11,FALSE)))</f>
        <v/>
      </c>
      <c r="AB26" s="68" t="str">
        <f t="shared" si="7"/>
        <v/>
      </c>
      <c r="AC26" s="45">
        <f>IF(VLOOKUP($B26,'Messieurs BRUT'!$B$6:$M$137,12,FALSE)="","",(VLOOKUP($B26,'Messieurs BRUT'!$B$6:$M$137,12,FALSE)))</f>
        <v>7</v>
      </c>
      <c r="AD26" s="45">
        <f>IF(VLOOKUP($B26,'Messieurs NET'!$B$6:$M$137,12,FALSE)="","",(VLOOKUP($B26,'Messieurs NET'!$B$6:$M$137,12,FALSE)))</f>
        <v>30</v>
      </c>
      <c r="AE26" s="68">
        <f t="shared" si="8"/>
        <v>37</v>
      </c>
      <c r="AF26" s="45">
        <f>IF(VLOOKUP($B26,'Messieurs BRUT'!$B$6:$N$137,13,FALSE)="","",(VLOOKUP($B26,'Messieurs BRUT'!$B$6:$N$137,13,FALSE)))</f>
        <v>6</v>
      </c>
      <c r="AG26" s="45">
        <f>IF(VLOOKUP($B26,'Messieurs NET'!$B$6:$N$137,13,FALSE)="","",(VLOOKUP($B26,'Messieurs NET'!$B$6:$N$137,13,FALSE)))</f>
        <v>33</v>
      </c>
      <c r="AH26" s="68">
        <f t="shared" si="9"/>
        <v>39</v>
      </c>
      <c r="AI26" s="68">
        <f t="shared" si="10"/>
        <v>292</v>
      </c>
      <c r="AJ26" s="69">
        <f t="shared" si="11"/>
        <v>7</v>
      </c>
      <c r="AK26" s="69">
        <f>IF(AJ26&lt;8,0,+SMALL(($G26,$J26,$M26,$P26,$S26,$V26,$Y26,$AB26,$AE26,$AH26),1))</f>
        <v>0</v>
      </c>
      <c r="AL26" s="69">
        <f>IF(AJ26&lt;9,0,+SMALL(($G26,$J26,$M26,$P26,$S26,$V26,$Y26,$AB26,$AE26,$AH26),2))</f>
        <v>0</v>
      </c>
      <c r="AM26" s="69">
        <f>IF(AJ26&lt;10,0,+SMALL(($G26,$J26,$M26,$P26,$S26,$V26,$Y26,$AB26,$AE26,$AH26),3))</f>
        <v>0</v>
      </c>
      <c r="AN26" s="69">
        <f t="shared" si="12"/>
        <v>292</v>
      </c>
      <c r="AO26" s="69">
        <f t="shared" si="13"/>
        <v>21</v>
      </c>
    </row>
    <row r="27" spans="2:41" ht="14.4">
      <c r="B27" s="65" t="s">
        <v>42</v>
      </c>
      <c r="C27" s="66"/>
      <c r="D27" s="93" t="s">
        <v>140</v>
      </c>
      <c r="E27" s="45">
        <f>IF(VLOOKUP($B27,'Messieurs BRUT'!$B$6:$E$137,4,FALSE)="","",(VLOOKUP($B27,'Messieurs BRUT'!$B$6:$E$137,4,FALSE)))</f>
        <v>21</v>
      </c>
      <c r="F27" s="45">
        <f>IF(VLOOKUP($B27,'Messieurs NET'!$B$6:E$137,4,FALSE)="","",(VLOOKUP($B27,'Messieurs NET'!$B$6:$E$137,4,FALSE)))</f>
        <v>43</v>
      </c>
      <c r="G27" s="68">
        <f t="shared" si="0"/>
        <v>64</v>
      </c>
      <c r="H27" s="45" t="str">
        <f>IF(VLOOKUP($B27,'Messieurs BRUT'!$B$6:$F$137,5,FALSE)="","",(VLOOKUP($B27,'Messieurs BRUT'!$B$6:$F$137,5,FALSE)))</f>
        <v/>
      </c>
      <c r="I27" s="45" t="str">
        <f>IF(VLOOKUP($B27,'Messieurs NET'!$B$6:$F$137,5,FALSE)="","",(VLOOKUP($B27,'Messieurs NET'!$B$6:$F$137,5,FALSE)))</f>
        <v/>
      </c>
      <c r="J27" s="68" t="str">
        <f t="shared" si="1"/>
        <v/>
      </c>
      <c r="K27" s="45">
        <f>IF(VLOOKUP($B27,'Messieurs BRUT'!$B$6:$G$137,6,FALSE)="","",(VLOOKUP($B27,'Messieurs BRUT'!$B$6:$G$137,6,FALSE)))</f>
        <v>20</v>
      </c>
      <c r="L27" s="45">
        <f>IF(VLOOKUP($B27,'Messieurs NET'!$B$6:$G$137,6,FALSE)="","",(VLOOKUP($B27,'Messieurs NET'!$B$6:$G$137,6,FALSE)))</f>
        <v>37</v>
      </c>
      <c r="M27" s="68">
        <f t="shared" si="2"/>
        <v>57</v>
      </c>
      <c r="N27" s="45">
        <f>IF(VLOOKUP($B27,'Messieurs BRUT'!$B$6:$H$137,7,FALSE)="","",(VLOOKUP($B27,'Messieurs BRUT'!$B$6:$H$137,7,FALSE)))</f>
        <v>9</v>
      </c>
      <c r="O27" s="45">
        <f>IF(VLOOKUP($B27,'Messieurs NET'!$B$6:$H$137,7,FALSE)="","",(VLOOKUP($B27,'Messieurs NET'!$B$6:$H$137,7,FALSE)))</f>
        <v>24</v>
      </c>
      <c r="P27" s="68">
        <f t="shared" si="3"/>
        <v>33</v>
      </c>
      <c r="Q27" s="45" t="str">
        <f>IF(VLOOKUP($B27,'Messieurs BRUT'!$B$6:$J$137,8,FALSE)="","",(VLOOKUP($B27,'Messieurs BRUT'!$B$6:$J$137,8,FALSE)))</f>
        <v/>
      </c>
      <c r="R27" s="45" t="str">
        <f>IF(VLOOKUP($B27,'Messieurs NET'!$B$6:$J$137,8,FALSE)="","",(VLOOKUP($B27,'Messieurs NET'!$B$6:$J$137,8,FALSE)))</f>
        <v/>
      </c>
      <c r="S27" s="68" t="str">
        <f t="shared" si="4"/>
        <v/>
      </c>
      <c r="T27" s="45">
        <f>IF(VLOOKUP($B27,'Messieurs BRUT'!$B$6:$J$137,9,FALSE)="","",(VLOOKUP($B27,'Messieurs BRUT'!$B$6:$J$137,9,FALSE)))</f>
        <v>9</v>
      </c>
      <c r="U27" s="45">
        <f>IF(VLOOKUP($B27,'Messieurs NET'!$B$6:$J$137,9,FALSE)="","",(VLOOKUP($B27,'Messieurs NET'!$B$6:$J$137,9,FALSE)))</f>
        <v>22</v>
      </c>
      <c r="V27" s="68">
        <f t="shared" si="5"/>
        <v>31</v>
      </c>
      <c r="W27" s="45" t="str">
        <f>IF(VLOOKUP($B27,'Messieurs BRUT'!$B$6:$M$137,10,FALSE)="","",(VLOOKUP($B27,'Messieurs BRUT'!$B$6:$M$137,10,FALSE)))</f>
        <v/>
      </c>
      <c r="X27" s="45" t="str">
        <f>IF(VLOOKUP($B27,'Messieurs NET'!$B$6:$M$137,10,FALSE)="","",(VLOOKUP($B27,'Messieurs NET'!$B$6:$M$137,10,FALSE)))</f>
        <v/>
      </c>
      <c r="Y27" s="68" t="str">
        <f t="shared" si="6"/>
        <v/>
      </c>
      <c r="Z27" s="45">
        <f>IF(VLOOKUP($B27,'Messieurs BRUT'!$B$6:$L$137,11,FALSE)="","",(VLOOKUP($B27,'Messieurs BRUT'!$B$6:$L$137,11,FALSE)))</f>
        <v>18</v>
      </c>
      <c r="AA27" s="45">
        <f>IF(VLOOKUP($B27,'Messieurs NET'!$B$6:$L$137,11,FALSE)="","",(VLOOKUP($B27,'Messieurs NET'!$B$6:$L$137,11,FALSE)))</f>
        <v>35</v>
      </c>
      <c r="AB27" s="68">
        <f t="shared" si="7"/>
        <v>53</v>
      </c>
      <c r="AC27" s="45" t="str">
        <f>IF(VLOOKUP($B27,'Messieurs BRUT'!$B$6:$M$137,12,FALSE)="","",(VLOOKUP($B27,'Messieurs BRUT'!$B$6:$M$137,12,FALSE)))</f>
        <v/>
      </c>
      <c r="AD27" s="45" t="str">
        <f>IF(VLOOKUP($B27,'Messieurs NET'!$B$6:$M$137,12,FALSE)="","",(VLOOKUP($B27,'Messieurs NET'!$B$6:$M$137,12,FALSE)))</f>
        <v/>
      </c>
      <c r="AE27" s="68" t="str">
        <f t="shared" si="8"/>
        <v/>
      </c>
      <c r="AF27" s="45">
        <f>IF(VLOOKUP($B27,'Messieurs BRUT'!$B$6:$N$137,13,FALSE)="","",(VLOOKUP($B27,'Messieurs BRUT'!$B$6:$N$137,13,FALSE)))</f>
        <v>14</v>
      </c>
      <c r="AG27" s="45">
        <f>IF(VLOOKUP($B27,'Messieurs NET'!$B$6:$N$137,13,FALSE)="","",(VLOOKUP($B27,'Messieurs NET'!$B$6:$N$137,13,FALSE)))</f>
        <v>32</v>
      </c>
      <c r="AH27" s="68">
        <f t="shared" si="9"/>
        <v>46</v>
      </c>
      <c r="AI27" s="68">
        <f t="shared" si="10"/>
        <v>284</v>
      </c>
      <c r="AJ27" s="69">
        <f t="shared" si="11"/>
        <v>6</v>
      </c>
      <c r="AK27" s="69">
        <f>IF(AJ27&lt;8,0,+SMALL(($G27,$J27,$M27,$P27,$S27,$V27,$Y27,$AB27,$AE27,$AH27),1))</f>
        <v>0</v>
      </c>
      <c r="AL27" s="69">
        <f>IF(AJ27&lt;9,0,+SMALL(($G27,$J27,$M27,$P27,$S27,$V27,$Y27,$AB27,$AE27,$AH27),2))</f>
        <v>0</v>
      </c>
      <c r="AM27" s="69">
        <f>IF(AJ27&lt;10,0,+SMALL(($G27,$J27,$M27,$P27,$S27,$V27,$Y27,$AB27,$AE27,$AH27),3))</f>
        <v>0</v>
      </c>
      <c r="AN27" s="69">
        <f t="shared" si="12"/>
        <v>284</v>
      </c>
      <c r="AO27" s="69">
        <f t="shared" si="13"/>
        <v>22</v>
      </c>
    </row>
    <row r="28" spans="2:41" ht="14.4">
      <c r="B28" s="65" t="s">
        <v>187</v>
      </c>
      <c r="C28" s="66"/>
      <c r="D28" s="70" t="s">
        <v>27</v>
      </c>
      <c r="E28" s="45">
        <f>IF(VLOOKUP($B28,'Messieurs BRUT'!$B$6:$E$137,4,FALSE)="","",(VLOOKUP($B28,'Messieurs BRUT'!$B$6:$E$137,4,FALSE)))</f>
        <v>5</v>
      </c>
      <c r="F28" s="45">
        <f>IF(VLOOKUP($B28,'Messieurs NET'!$B$6:E$137,4,FALSE)="","",(VLOOKUP($B28,'Messieurs NET'!$B$6:$E$137,4,FALSE)))</f>
        <v>21</v>
      </c>
      <c r="G28" s="68">
        <f t="shared" si="0"/>
        <v>26</v>
      </c>
      <c r="H28" s="45">
        <f>IF(VLOOKUP($B28,'Messieurs BRUT'!$B$6:$F$137,5,FALSE)="","",(VLOOKUP($B28,'Messieurs BRUT'!$B$6:$F$137,5,FALSE)))</f>
        <v>14</v>
      </c>
      <c r="I28" s="45">
        <f>IF(VLOOKUP($B28,'Messieurs NET'!$B$6:$F$137,5,FALSE)="","",(VLOOKUP($B28,'Messieurs NET'!$B$6:$F$137,5,FALSE)))</f>
        <v>32</v>
      </c>
      <c r="J28" s="68">
        <f t="shared" si="1"/>
        <v>46</v>
      </c>
      <c r="K28" s="45">
        <f>IF(VLOOKUP($B28,'Messieurs BRUT'!$B$6:$G$137,6,FALSE)="","",(VLOOKUP($B28,'Messieurs BRUT'!$B$6:$G$137,6,FALSE)))</f>
        <v>5</v>
      </c>
      <c r="L28" s="45">
        <f>IF(VLOOKUP($B28,'Messieurs NET'!$B$6:$G$137,6,FALSE)="","",(VLOOKUP($B28,'Messieurs NET'!$B$6:$G$137,6,FALSE)))</f>
        <v>22</v>
      </c>
      <c r="M28" s="68">
        <f t="shared" si="2"/>
        <v>27</v>
      </c>
      <c r="N28" s="45">
        <f>IF(VLOOKUP($B28,'Messieurs BRUT'!$B$6:$H$137,7,FALSE)="","",(VLOOKUP($B28,'Messieurs BRUT'!$B$6:$H$137,7,FALSE)))</f>
        <v>10</v>
      </c>
      <c r="O28" s="45">
        <f>IF(VLOOKUP($B28,'Messieurs NET'!$B$6:$H$137,7,FALSE)="","",(VLOOKUP($B28,'Messieurs NET'!$B$6:$H$137,7,FALSE)))</f>
        <v>27</v>
      </c>
      <c r="P28" s="68">
        <f t="shared" si="3"/>
        <v>37</v>
      </c>
      <c r="Q28" s="45" t="str">
        <f>IF(VLOOKUP($B28,'Messieurs BRUT'!$B$6:$J$137,8,FALSE)="","",(VLOOKUP($B28,'Messieurs BRUT'!$B$6:$J$137,8,FALSE)))</f>
        <v/>
      </c>
      <c r="R28" s="45" t="str">
        <f>IF(VLOOKUP($B28,'Messieurs NET'!$B$6:$J$137,8,FALSE)="","",(VLOOKUP($B28,'Messieurs NET'!$B$6:$J$137,8,FALSE)))</f>
        <v/>
      </c>
      <c r="S28" s="68" t="str">
        <f t="shared" si="4"/>
        <v/>
      </c>
      <c r="T28" s="45">
        <f>IF(VLOOKUP($B28,'Messieurs BRUT'!$B$6:$J$137,9,FALSE)="","",(VLOOKUP($B28,'Messieurs BRUT'!$B$6:$J$137,9,FALSE)))</f>
        <v>16</v>
      </c>
      <c r="U28" s="45">
        <f>IF(VLOOKUP($B28,'Messieurs NET'!$B$6:$J$137,9,FALSE)="","",(VLOOKUP($B28,'Messieurs NET'!$B$6:$J$137,9,FALSE)))</f>
        <v>36</v>
      </c>
      <c r="V28" s="68">
        <f t="shared" si="5"/>
        <v>52</v>
      </c>
      <c r="W28" s="45">
        <f>IF(VLOOKUP($B28,'Messieurs BRUT'!$B$6:$M$137,10,FALSE)="","",(VLOOKUP($B28,'Messieurs BRUT'!$B$6:$M$137,10,FALSE)))</f>
        <v>13</v>
      </c>
      <c r="X28" s="45">
        <f>IF(VLOOKUP($B28,'Messieurs NET'!$B$6:$M$137,10,FALSE)="","",(VLOOKUP($B28,'Messieurs NET'!$B$6:$M$137,10,FALSE)))</f>
        <v>32</v>
      </c>
      <c r="Y28" s="68">
        <f t="shared" si="6"/>
        <v>45</v>
      </c>
      <c r="Z28" s="45" t="str">
        <f>IF(VLOOKUP($B28,'Messieurs BRUT'!$B$6:$L$137,11,FALSE)="","",(VLOOKUP($B28,'Messieurs BRUT'!$B$6:$L$137,11,FALSE)))</f>
        <v/>
      </c>
      <c r="AA28" s="45" t="str">
        <f>IF(VLOOKUP($B28,'Messieurs NET'!$B$6:$L$137,11,FALSE)="","",(VLOOKUP($B28,'Messieurs NET'!$B$6:$L$137,11,FALSE)))</f>
        <v/>
      </c>
      <c r="AB28" s="68" t="str">
        <f t="shared" si="7"/>
        <v/>
      </c>
      <c r="AC28" s="45">
        <f>IF(VLOOKUP($B28,'Messieurs BRUT'!$B$6:$M$137,12,FALSE)="","",(VLOOKUP($B28,'Messieurs BRUT'!$B$6:$M$137,12,FALSE)))</f>
        <v>10</v>
      </c>
      <c r="AD28" s="45">
        <f>IF(VLOOKUP($B28,'Messieurs NET'!$B$6:$M$137,12,FALSE)="","",(VLOOKUP($B28,'Messieurs NET'!$B$6:$M$137,12,FALSE)))</f>
        <v>30</v>
      </c>
      <c r="AE28" s="68">
        <f t="shared" si="8"/>
        <v>40</v>
      </c>
      <c r="AF28" s="45">
        <f>IF(VLOOKUP($B28,'Messieurs BRUT'!$B$6:$N$137,13,FALSE)="","",(VLOOKUP($B28,'Messieurs BRUT'!$B$6:$N$137,13,FALSE)))</f>
        <v>8</v>
      </c>
      <c r="AG28" s="45">
        <f>IF(VLOOKUP($B28,'Messieurs NET'!$B$6:$N$137,13,FALSE)="","",(VLOOKUP($B28,'Messieurs NET'!$B$6:$N$137,13,FALSE)))</f>
        <v>26</v>
      </c>
      <c r="AH28" s="68">
        <f t="shared" si="9"/>
        <v>34</v>
      </c>
      <c r="AI28" s="68">
        <f t="shared" si="10"/>
        <v>307</v>
      </c>
      <c r="AJ28" s="69">
        <f t="shared" si="11"/>
        <v>8</v>
      </c>
      <c r="AK28" s="69">
        <f>IF(AJ28&lt;8,0,+SMALL(($G28,$J28,$M28,$P28,$S28,$V28,$Y28,$AB28,$AE28,$AH28),1))</f>
        <v>26</v>
      </c>
      <c r="AL28" s="69">
        <f>IF(AJ28&lt;9,0,+SMALL(($G28,$J28,$M28,$P28,$S28,$V28,$Y28,$AB28,$AE28,$AH28),2))</f>
        <v>0</v>
      </c>
      <c r="AM28" s="69">
        <f>IF(AJ28&lt;10,0,+SMALL(($G28,$J28,$M28,$P28,$S28,$V28,$Y28,$AB28,$AE28,$AH28),3))</f>
        <v>0</v>
      </c>
      <c r="AN28" s="69">
        <f t="shared" si="12"/>
        <v>281</v>
      </c>
      <c r="AO28" s="69">
        <f t="shared" si="13"/>
        <v>23</v>
      </c>
    </row>
    <row r="29" spans="2:41" ht="14.4">
      <c r="B29" s="65" t="s">
        <v>43</v>
      </c>
      <c r="C29" s="66"/>
      <c r="D29" s="70" t="s">
        <v>27</v>
      </c>
      <c r="E29" s="45">
        <f>IF(VLOOKUP($B29,'Messieurs BRUT'!$B$6:$E$137,4,FALSE)="","",(VLOOKUP($B29,'Messieurs BRUT'!$B$6:$E$137,4,FALSE)))</f>
        <v>12</v>
      </c>
      <c r="F29" s="45">
        <f>IF(VLOOKUP($B29,'Messieurs NET'!$B$6:E$137,4,FALSE)="","",(VLOOKUP($B29,'Messieurs NET'!$B$6:$E$137,4,FALSE)))</f>
        <v>35</v>
      </c>
      <c r="G29" s="68">
        <f t="shared" si="0"/>
        <v>47</v>
      </c>
      <c r="H29" s="45">
        <f>IF(VLOOKUP($B29,'Messieurs BRUT'!$B$6:$F$137,5,FALSE)="","",(VLOOKUP($B29,'Messieurs BRUT'!$B$6:$F$137,5,FALSE)))</f>
        <v>8</v>
      </c>
      <c r="I29" s="45">
        <f>IF(VLOOKUP($B29,'Messieurs NET'!$B$6:$F$137,5,FALSE)="","",(VLOOKUP($B29,'Messieurs NET'!$B$6:$F$137,5,FALSE)))</f>
        <v>25</v>
      </c>
      <c r="J29" s="68">
        <f t="shared" si="1"/>
        <v>33</v>
      </c>
      <c r="K29" s="45">
        <f>IF(VLOOKUP($B29,'Messieurs BRUT'!$B$6:$G$137,6,FALSE)="","",(VLOOKUP($B29,'Messieurs BRUT'!$B$6:$G$137,6,FALSE)))</f>
        <v>15</v>
      </c>
      <c r="L29" s="45">
        <f>IF(VLOOKUP($B29,'Messieurs NET'!$B$6:$G$137,6,FALSE)="","",(VLOOKUP($B29,'Messieurs NET'!$B$6:$G$137,6,FALSE)))</f>
        <v>37</v>
      </c>
      <c r="M29" s="68">
        <f t="shared" si="2"/>
        <v>52</v>
      </c>
      <c r="N29" s="45">
        <f>IF(VLOOKUP($B29,'Messieurs BRUT'!$B$6:$H$137,7,FALSE)="","",(VLOOKUP($B29,'Messieurs BRUT'!$B$6:$H$137,7,FALSE)))</f>
        <v>8</v>
      </c>
      <c r="O29" s="45">
        <f>IF(VLOOKUP($B29,'Messieurs NET'!$B$6:$H$137,7,FALSE)="","",(VLOOKUP($B29,'Messieurs NET'!$B$6:$H$137,7,FALSE)))</f>
        <v>25</v>
      </c>
      <c r="P29" s="68">
        <f t="shared" si="3"/>
        <v>33</v>
      </c>
      <c r="Q29" s="45" t="str">
        <f>IF(VLOOKUP($B29,'Messieurs BRUT'!$B$6:$J$137,8,FALSE)="","",(VLOOKUP($B29,'Messieurs BRUT'!$B$6:$J$137,8,FALSE)))</f>
        <v/>
      </c>
      <c r="R29" s="45" t="str">
        <f>IF(VLOOKUP($B29,'Messieurs NET'!$B$6:$J$137,8,FALSE)="","",(VLOOKUP($B29,'Messieurs NET'!$B$6:$J$137,8,FALSE)))</f>
        <v/>
      </c>
      <c r="S29" s="68" t="str">
        <f t="shared" si="4"/>
        <v/>
      </c>
      <c r="T29" s="45">
        <f>IF(VLOOKUP($B29,'Messieurs BRUT'!$B$6:$J$137,9,FALSE)="","",(VLOOKUP($B29,'Messieurs BRUT'!$B$6:$J$137,9,FALSE)))</f>
        <v>10</v>
      </c>
      <c r="U29" s="45">
        <f>IF(VLOOKUP($B29,'Messieurs NET'!$B$6:$J$137,9,FALSE)="","",(VLOOKUP($B29,'Messieurs NET'!$B$6:$J$137,9,FALSE)))</f>
        <v>29</v>
      </c>
      <c r="V29" s="68">
        <f t="shared" si="5"/>
        <v>39</v>
      </c>
      <c r="W29" s="45">
        <f>IF(VLOOKUP($B29,'Messieurs BRUT'!$B$6:$M$137,10,FALSE)="","",(VLOOKUP($B29,'Messieurs BRUT'!$B$6:$M$137,10,FALSE)))</f>
        <v>6</v>
      </c>
      <c r="X29" s="45">
        <f>IF(VLOOKUP($B29,'Messieurs NET'!$B$6:$M$137,10,FALSE)="","",(VLOOKUP($B29,'Messieurs NET'!$B$6:$M$137,10,FALSE)))</f>
        <v>26</v>
      </c>
      <c r="Y29" s="68">
        <f t="shared" si="6"/>
        <v>32</v>
      </c>
      <c r="Z29" s="45">
        <f>IF(VLOOKUP($B29,'Messieurs BRUT'!$B$6:$L$137,11,FALSE)="","",(VLOOKUP($B29,'Messieurs BRUT'!$B$6:$L$137,11,FALSE)))</f>
        <v>12</v>
      </c>
      <c r="AA29" s="45">
        <f>IF(VLOOKUP($B29,'Messieurs NET'!$B$6:$L$137,11,FALSE)="","",(VLOOKUP($B29,'Messieurs NET'!$B$6:$L$137,11,FALSE)))</f>
        <v>32</v>
      </c>
      <c r="AB29" s="68">
        <f t="shared" si="7"/>
        <v>44</v>
      </c>
      <c r="AC29" s="45" t="str">
        <f>IF(VLOOKUP($B29,'Messieurs BRUT'!$B$6:$M$137,12,FALSE)="","",(VLOOKUP($B29,'Messieurs BRUT'!$B$6:$M$137,12,FALSE)))</f>
        <v/>
      </c>
      <c r="AD29" s="45" t="str">
        <f>IF(VLOOKUP($B29,'Messieurs NET'!$B$6:$M$137,12,FALSE)="","",(VLOOKUP($B29,'Messieurs NET'!$B$6:$M$137,12,FALSE)))</f>
        <v/>
      </c>
      <c r="AE29" s="68" t="str">
        <f t="shared" si="8"/>
        <v/>
      </c>
      <c r="AF29" s="45">
        <f>IF(VLOOKUP($B29,'Messieurs BRUT'!$B$6:$N$137,13,FALSE)="","",(VLOOKUP($B29,'Messieurs BRUT'!$B$6:$N$137,13,FALSE)))</f>
        <v>5</v>
      </c>
      <c r="AG29" s="45">
        <f>IF(VLOOKUP($B29,'Messieurs NET'!$B$6:$N$137,13,FALSE)="","",(VLOOKUP($B29,'Messieurs NET'!$B$6:$N$137,13,FALSE)))</f>
        <v>24</v>
      </c>
      <c r="AH29" s="68">
        <f t="shared" si="9"/>
        <v>29</v>
      </c>
      <c r="AI29" s="68">
        <f t="shared" si="10"/>
        <v>309</v>
      </c>
      <c r="AJ29" s="69">
        <f t="shared" si="11"/>
        <v>8</v>
      </c>
      <c r="AK29" s="69">
        <f>IF(AJ29&lt;8,0,+SMALL(($G29,$J29,$M29,$P29,$S29,$V29,$Y29,$AB29,$AE29,$AH29),1))</f>
        <v>29</v>
      </c>
      <c r="AL29" s="69">
        <f>IF(AJ29&lt;9,0,+SMALL(($G29,$J29,$M29,$P29,$S29,$V29,$Y29,$AB29,$AE29,$AH29),2))</f>
        <v>0</v>
      </c>
      <c r="AM29" s="69">
        <f>IF(AJ29&lt;10,0,+SMALL(($G29,$J29,$M29,$P29,$S29,$V29,$Y29,$AB29,$AE29,$AH29),3))</f>
        <v>0</v>
      </c>
      <c r="AN29" s="69">
        <f t="shared" si="12"/>
        <v>280</v>
      </c>
      <c r="AO29" s="69">
        <f t="shared" si="13"/>
        <v>24</v>
      </c>
    </row>
    <row r="30" spans="2:41" ht="14.4">
      <c r="B30" s="65" t="s">
        <v>139</v>
      </c>
      <c r="C30" s="45"/>
      <c r="D30" s="89" t="s">
        <v>132</v>
      </c>
      <c r="E30" s="45">
        <f>IF(VLOOKUP($B30,'Messieurs BRUT'!$B$6:$E$137,4,FALSE)="","",(VLOOKUP($B30,'Messieurs BRUT'!$B$6:$E$137,4,FALSE)))</f>
        <v>7</v>
      </c>
      <c r="F30" s="45">
        <f>IF(VLOOKUP($B30,'Messieurs NET'!$B$6:E$137,4,FALSE)="","",(VLOOKUP($B30,'Messieurs NET'!$B$6:$E$137,4,FALSE)))</f>
        <v>31</v>
      </c>
      <c r="G30" s="68">
        <f t="shared" si="0"/>
        <v>38</v>
      </c>
      <c r="H30" s="45">
        <f>IF(VLOOKUP($B30,'Messieurs BRUT'!$B$6:$F$137,5,FALSE)="","",(VLOOKUP($B30,'Messieurs BRUT'!$B$6:$F$137,5,FALSE)))</f>
        <v>14</v>
      </c>
      <c r="I30" s="45">
        <f>IF(VLOOKUP($B30,'Messieurs NET'!$B$6:$F$137,5,FALSE)="","",(VLOOKUP($B30,'Messieurs NET'!$B$6:$F$137,5,FALSE)))</f>
        <v>38</v>
      </c>
      <c r="J30" s="68">
        <f t="shared" si="1"/>
        <v>52</v>
      </c>
      <c r="K30" s="45">
        <f>IF(VLOOKUP($B30,'Messieurs BRUT'!$B$6:$G$137,6,FALSE)="","",(VLOOKUP($B30,'Messieurs BRUT'!$B$6:$G$137,6,FALSE)))</f>
        <v>8</v>
      </c>
      <c r="L30" s="45">
        <f>IF(VLOOKUP($B30,'Messieurs NET'!$B$6:$G$137,6,FALSE)="","",(VLOOKUP($B30,'Messieurs NET'!$B$6:$G$137,6,FALSE)))</f>
        <v>28</v>
      </c>
      <c r="M30" s="68">
        <f t="shared" si="2"/>
        <v>36</v>
      </c>
      <c r="N30" s="45" t="str">
        <f>IF(VLOOKUP($B30,'Messieurs BRUT'!$B$6:$H$137,7,FALSE)="","",(VLOOKUP($B30,'Messieurs BRUT'!$B$6:$H$137,7,FALSE)))</f>
        <v/>
      </c>
      <c r="O30" s="45" t="str">
        <f>IF(VLOOKUP($B30,'Messieurs NET'!$B$6:$H$137,7,FALSE)="","",(VLOOKUP($B30,'Messieurs NET'!$B$6:$H$137,7,FALSE)))</f>
        <v/>
      </c>
      <c r="P30" s="68" t="str">
        <f t="shared" si="3"/>
        <v/>
      </c>
      <c r="Q30" s="45">
        <f>IF(VLOOKUP($B30,'Messieurs BRUT'!$B$6:$J$137,8,FALSE)="","",(VLOOKUP($B30,'Messieurs BRUT'!$B$6:$J$137,8,FALSE)))</f>
        <v>12</v>
      </c>
      <c r="R30" s="45">
        <f>IF(VLOOKUP($B30,'Messieurs NET'!$B$6:$J$137,8,FALSE)="","",(VLOOKUP($B30,'Messieurs NET'!$B$6:$J$137,8,FALSE)))</f>
        <v>35</v>
      </c>
      <c r="S30" s="68">
        <f t="shared" si="4"/>
        <v>47</v>
      </c>
      <c r="T30" s="45">
        <f>IF(VLOOKUP($B30,'Messieurs BRUT'!$B$6:$J$137,9,FALSE)="","",(VLOOKUP($B30,'Messieurs BRUT'!$B$6:$J$137,9,FALSE)))</f>
        <v>8</v>
      </c>
      <c r="U30" s="45">
        <f>IF(VLOOKUP($B30,'Messieurs NET'!$B$6:$J$137,9,FALSE)="","",(VLOOKUP($B30,'Messieurs NET'!$B$6:$J$137,9,FALSE)))</f>
        <v>24</v>
      </c>
      <c r="V30" s="68">
        <f t="shared" si="5"/>
        <v>32</v>
      </c>
      <c r="W30" s="45">
        <f>IF(VLOOKUP($B30,'Messieurs BRUT'!$B$6:$M$137,10,FALSE)="","",(VLOOKUP($B30,'Messieurs BRUT'!$B$6:$M$137,10,FALSE)))</f>
        <v>7</v>
      </c>
      <c r="X30" s="45">
        <f>IF(VLOOKUP($B30,'Messieurs NET'!$B$6:$M$137,10,FALSE)="","",(VLOOKUP($B30,'Messieurs NET'!$B$6:$M$137,10,FALSE)))</f>
        <v>30</v>
      </c>
      <c r="Y30" s="68">
        <f t="shared" si="6"/>
        <v>37</v>
      </c>
      <c r="Z30" s="45">
        <f>IF(VLOOKUP($B30,'Messieurs BRUT'!$B$6:$L$137,11,FALSE)="","",(VLOOKUP($B30,'Messieurs BRUT'!$B$6:$L$137,11,FALSE)))</f>
        <v>7</v>
      </c>
      <c r="AA30" s="45">
        <f>IF(VLOOKUP($B30,'Messieurs NET'!$B$6:$L$137,11,FALSE)="","",(VLOOKUP($B30,'Messieurs NET'!$B$6:$L$137,11,FALSE)))</f>
        <v>27</v>
      </c>
      <c r="AB30" s="68">
        <f t="shared" si="7"/>
        <v>34</v>
      </c>
      <c r="AC30" s="45" t="str">
        <f>IF(VLOOKUP($B30,'Messieurs BRUT'!$B$6:$M$137,12,FALSE)="","",(VLOOKUP($B30,'Messieurs BRUT'!$B$6:$M$137,12,FALSE)))</f>
        <v/>
      </c>
      <c r="AD30" s="45" t="str">
        <f>IF(VLOOKUP($B30,'Messieurs NET'!$B$6:$M$137,12,FALSE)="","",(VLOOKUP($B30,'Messieurs NET'!$B$6:$M$137,12,FALSE)))</f>
        <v/>
      </c>
      <c r="AE30" s="68" t="str">
        <f t="shared" si="8"/>
        <v/>
      </c>
      <c r="AF30" s="45" t="str">
        <f>IF(VLOOKUP($B30,'Messieurs BRUT'!$B$6:$N$137,13,FALSE)="","",(VLOOKUP($B30,'Messieurs BRUT'!$B$6:$N$137,13,FALSE)))</f>
        <v/>
      </c>
      <c r="AG30" s="45" t="str">
        <f>IF(VLOOKUP($B30,'Messieurs NET'!$B$6:$N$137,13,FALSE)="","",(VLOOKUP($B30,'Messieurs NET'!$B$6:$N$137,13,FALSE)))</f>
        <v/>
      </c>
      <c r="AH30" s="68" t="str">
        <f t="shared" si="9"/>
        <v/>
      </c>
      <c r="AI30" s="68">
        <f t="shared" si="10"/>
        <v>276</v>
      </c>
      <c r="AJ30" s="69">
        <f t="shared" si="11"/>
        <v>7</v>
      </c>
      <c r="AK30" s="69">
        <f>IF(AJ30&lt;8,0,+SMALL(($G30,$J30,$M30,$P30,$S30,$V30,$Y30,$AB30,$AE30,$AH30),1))</f>
        <v>0</v>
      </c>
      <c r="AL30" s="69">
        <f>IF(AJ30&lt;9,0,+SMALL(($G30,$J30,$M30,$P30,$S30,$V30,$Y30,$AB30,$AE30,$AH30),2))</f>
        <v>0</v>
      </c>
      <c r="AM30" s="69">
        <f>IF(AJ30&lt;10,0,+SMALL(($G30,$J30,$M30,$P30,$S30,$V30,$Y30,$AB30,$AE30,$AH30),3))</f>
        <v>0</v>
      </c>
      <c r="AN30" s="69">
        <f t="shared" si="12"/>
        <v>276</v>
      </c>
      <c r="AO30" s="69">
        <f t="shared" si="13"/>
        <v>25</v>
      </c>
    </row>
    <row r="31" spans="2:41" ht="14.4">
      <c r="B31" s="65" t="s">
        <v>186</v>
      </c>
      <c r="C31" s="66"/>
      <c r="D31" s="70" t="s">
        <v>27</v>
      </c>
      <c r="E31" s="45">
        <f>IF(VLOOKUP($B31,'Messieurs BRUT'!$B$6:$E$137,4,FALSE)="","",(VLOOKUP($B31,'Messieurs BRUT'!$B$6:$E$137,4,FALSE)))</f>
        <v>10</v>
      </c>
      <c r="F31" s="45">
        <f>IF(VLOOKUP($B31,'Messieurs NET'!$B$6:E$137,4,FALSE)="","",(VLOOKUP($B31,'Messieurs NET'!$B$6:$E$137,4,FALSE)))</f>
        <v>31</v>
      </c>
      <c r="G31" s="68">
        <f t="shared" si="0"/>
        <v>41</v>
      </c>
      <c r="H31" s="45">
        <f>IF(VLOOKUP($B31,'Messieurs BRUT'!$B$6:$F$137,5,FALSE)="","",(VLOOKUP($B31,'Messieurs BRUT'!$B$6:$F$137,5,FALSE)))</f>
        <v>11</v>
      </c>
      <c r="I31" s="45">
        <f>IF(VLOOKUP($B31,'Messieurs NET'!$B$6:$F$137,5,FALSE)="","",(VLOOKUP($B31,'Messieurs NET'!$B$6:$F$137,5,FALSE)))</f>
        <v>34</v>
      </c>
      <c r="J31" s="68">
        <f t="shared" si="1"/>
        <v>45</v>
      </c>
      <c r="K31" s="45" t="str">
        <f>IF(VLOOKUP($B31,'Messieurs BRUT'!$B$6:$G$137,6,FALSE)="","",(VLOOKUP($B31,'Messieurs BRUT'!$B$6:$G$137,6,FALSE)))</f>
        <v/>
      </c>
      <c r="L31" s="45" t="str">
        <f>IF(VLOOKUP($B31,'Messieurs NET'!$B$6:$G$137,6,FALSE)="","",(VLOOKUP($B31,'Messieurs NET'!$B$6:$G$137,6,FALSE)))</f>
        <v/>
      </c>
      <c r="M31" s="68" t="str">
        <f t="shared" si="2"/>
        <v/>
      </c>
      <c r="N31" s="45">
        <f>IF(VLOOKUP($B31,'Messieurs BRUT'!$B$6:$H$137,7,FALSE)="","",(VLOOKUP($B31,'Messieurs BRUT'!$B$6:$H$137,7,FALSE)))</f>
        <v>4</v>
      </c>
      <c r="O31" s="45">
        <f>IF(VLOOKUP($B31,'Messieurs NET'!$B$6:$H$137,7,FALSE)="","",(VLOOKUP($B31,'Messieurs NET'!$B$6:$H$137,7,FALSE)))</f>
        <v>25</v>
      </c>
      <c r="P31" s="68">
        <f t="shared" si="3"/>
        <v>29</v>
      </c>
      <c r="Q31" s="45">
        <f>IF(VLOOKUP($B31,'Messieurs BRUT'!$B$6:$J$137,8,FALSE)="","",(VLOOKUP($B31,'Messieurs BRUT'!$B$6:$J$137,8,FALSE)))</f>
        <v>17</v>
      </c>
      <c r="R31" s="45">
        <f>IF(VLOOKUP($B31,'Messieurs NET'!$B$6:$J$137,8,FALSE)="","",(VLOOKUP($B31,'Messieurs NET'!$B$6:$J$137,8,FALSE)))</f>
        <v>39</v>
      </c>
      <c r="S31" s="68">
        <f t="shared" si="4"/>
        <v>56</v>
      </c>
      <c r="T31" s="45">
        <f>IF(VLOOKUP($B31,'Messieurs BRUT'!$B$6:$J$137,9,FALSE)="","",(VLOOKUP($B31,'Messieurs BRUT'!$B$6:$J$137,9,FALSE)))</f>
        <v>18</v>
      </c>
      <c r="U31" s="45">
        <f>IF(VLOOKUP($B31,'Messieurs NET'!$B$6:$J$137,9,FALSE)="","",(VLOOKUP($B31,'Messieurs NET'!$B$6:$J$137,9,FALSE)))</f>
        <v>36</v>
      </c>
      <c r="V31" s="68">
        <f t="shared" si="5"/>
        <v>54</v>
      </c>
      <c r="W31" s="45">
        <f>IF(VLOOKUP($B31,'Messieurs BRUT'!$B$6:$M$137,10,FALSE)="","",(VLOOKUP($B31,'Messieurs BRUT'!$B$6:$M$137,10,FALSE)))</f>
        <v>16</v>
      </c>
      <c r="X31" s="45">
        <f>IF(VLOOKUP($B31,'Messieurs NET'!$B$6:$M$137,10,FALSE)="","",(VLOOKUP($B31,'Messieurs NET'!$B$6:$M$137,10,FALSE)))</f>
        <v>34</v>
      </c>
      <c r="Y31" s="68">
        <f t="shared" si="6"/>
        <v>50</v>
      </c>
      <c r="Z31" s="45" t="str">
        <f>IF(VLOOKUP($B31,'Messieurs BRUT'!$B$6:$L$137,11,FALSE)="","",(VLOOKUP($B31,'Messieurs BRUT'!$B$6:$L$137,11,FALSE)))</f>
        <v/>
      </c>
      <c r="AA31" s="45" t="str">
        <f>IF(VLOOKUP($B31,'Messieurs NET'!$B$6:$L$137,11,FALSE)="","",(VLOOKUP($B31,'Messieurs NET'!$B$6:$L$137,11,FALSE)))</f>
        <v/>
      </c>
      <c r="AB31" s="68" t="str">
        <f t="shared" si="7"/>
        <v/>
      </c>
      <c r="AC31" s="45" t="str">
        <f>IF(VLOOKUP($B31,'Messieurs BRUT'!$B$6:$M$137,12,FALSE)="","",(VLOOKUP($B31,'Messieurs BRUT'!$B$6:$M$137,12,FALSE)))</f>
        <v/>
      </c>
      <c r="AD31" s="45" t="str">
        <f>IF(VLOOKUP($B31,'Messieurs NET'!$B$6:$M$137,12,FALSE)="","",(VLOOKUP($B31,'Messieurs NET'!$B$6:$M$137,12,FALSE)))</f>
        <v/>
      </c>
      <c r="AE31" s="68" t="str">
        <f t="shared" si="8"/>
        <v/>
      </c>
      <c r="AF31" s="45" t="str">
        <f>IF(VLOOKUP($B31,'Messieurs BRUT'!$B$6:$N$137,13,FALSE)="","",(VLOOKUP($B31,'Messieurs BRUT'!$B$6:$N$137,13,FALSE)))</f>
        <v/>
      </c>
      <c r="AG31" s="45" t="str">
        <f>IF(VLOOKUP($B31,'Messieurs NET'!$B$6:$N$137,13,FALSE)="","",(VLOOKUP($B31,'Messieurs NET'!$B$6:$N$137,13,FALSE)))</f>
        <v/>
      </c>
      <c r="AH31" s="68" t="str">
        <f t="shared" si="9"/>
        <v/>
      </c>
      <c r="AI31" s="68">
        <f t="shared" si="10"/>
        <v>275</v>
      </c>
      <c r="AJ31" s="69">
        <f t="shared" si="11"/>
        <v>6</v>
      </c>
      <c r="AK31" s="69">
        <f>IF(AJ31&lt;8,0,+SMALL(($G31,$J31,$M31,$P31,$S31,$V31,$Y31,$AB31,$AE31,$AH31),1))</f>
        <v>0</v>
      </c>
      <c r="AL31" s="69">
        <f>IF(AJ31&lt;9,0,+SMALL(($G31,$J31,$M31,$P31,$S31,$V31,$Y31,$AB31,$AE31,$AH31),2))</f>
        <v>0</v>
      </c>
      <c r="AM31" s="69">
        <f>IF(AJ31&lt;10,0,+SMALL(($G31,$J31,$M31,$P31,$S31,$V31,$Y31,$AB31,$AE31,$AH31),3))</f>
        <v>0</v>
      </c>
      <c r="AN31" s="69">
        <f t="shared" si="12"/>
        <v>275</v>
      </c>
      <c r="AO31" s="69">
        <f t="shared" si="13"/>
        <v>26</v>
      </c>
    </row>
    <row r="32" spans="2:41" ht="14.4">
      <c r="B32" s="65" t="s">
        <v>23</v>
      </c>
      <c r="C32" s="66"/>
      <c r="D32" s="95" t="s">
        <v>20</v>
      </c>
      <c r="E32" s="45">
        <f>IF(VLOOKUP($B32,'Messieurs BRUT'!$B$6:$E$137,4,FALSE)="","",(VLOOKUP($B32,'Messieurs BRUT'!$B$6:$E$137,4,FALSE)))</f>
        <v>6</v>
      </c>
      <c r="F32" s="45">
        <f>IF(VLOOKUP($B32,'Messieurs NET'!$B$6:E$137,4,FALSE)="","",(VLOOKUP($B32,'Messieurs NET'!$B$6:$E$137,4,FALSE)))</f>
        <v>29</v>
      </c>
      <c r="G32" s="68">
        <f t="shared" si="0"/>
        <v>35</v>
      </c>
      <c r="H32" s="45">
        <f>IF(VLOOKUP($B32,'Messieurs BRUT'!$B$6:$F$137,5,FALSE)="","",(VLOOKUP($B32,'Messieurs BRUT'!$B$6:$F$137,5,FALSE)))</f>
        <v>9</v>
      </c>
      <c r="I32" s="45">
        <f>IF(VLOOKUP($B32,'Messieurs NET'!$B$6:$F$137,5,FALSE)="","",(VLOOKUP($B32,'Messieurs NET'!$B$6:$F$137,5,FALSE)))</f>
        <v>34</v>
      </c>
      <c r="J32" s="68">
        <f t="shared" si="1"/>
        <v>43</v>
      </c>
      <c r="K32" s="45">
        <f>IF(VLOOKUP($B32,'Messieurs BRUT'!$B$6:$G$137,6,FALSE)="","",(VLOOKUP($B32,'Messieurs BRUT'!$B$6:$G$137,6,FALSE)))</f>
        <v>13</v>
      </c>
      <c r="L32" s="45">
        <f>IF(VLOOKUP($B32,'Messieurs NET'!$B$6:$G$137,6,FALSE)="","",(VLOOKUP($B32,'Messieurs NET'!$B$6:$G$137,6,FALSE)))</f>
        <v>40</v>
      </c>
      <c r="M32" s="68">
        <f t="shared" si="2"/>
        <v>53</v>
      </c>
      <c r="N32" s="45">
        <f>IF(VLOOKUP($B32,'Messieurs BRUT'!$B$6:$H$137,7,FALSE)="","",(VLOOKUP($B32,'Messieurs BRUT'!$B$6:$H$137,7,FALSE)))</f>
        <v>8</v>
      </c>
      <c r="O32" s="45">
        <f>IF(VLOOKUP($B32,'Messieurs NET'!$B$6:$H$137,7,FALSE)="","",(VLOOKUP($B32,'Messieurs NET'!$B$6:$H$137,7,FALSE)))</f>
        <v>29</v>
      </c>
      <c r="P32" s="68">
        <f t="shared" si="3"/>
        <v>37</v>
      </c>
      <c r="Q32" s="45">
        <f>IF(VLOOKUP($B32,'Messieurs BRUT'!$B$6:$J$137,8,FALSE)="","",(VLOOKUP($B32,'Messieurs BRUT'!$B$6:$J$137,8,FALSE)))</f>
        <v>7</v>
      </c>
      <c r="R32" s="45">
        <f>IF(VLOOKUP($B32,'Messieurs NET'!$B$6:$J$137,8,FALSE)="","",(VLOOKUP($B32,'Messieurs NET'!$B$6:$J$137,8,FALSE)))</f>
        <v>32</v>
      </c>
      <c r="S32" s="68">
        <f t="shared" si="4"/>
        <v>39</v>
      </c>
      <c r="T32" s="45">
        <f>IF(VLOOKUP($B32,'Messieurs BRUT'!$B$6:$J$137,9,FALSE)="","",(VLOOKUP($B32,'Messieurs BRUT'!$B$6:$J$137,9,FALSE)))</f>
        <v>8</v>
      </c>
      <c r="U32" s="45">
        <f>IF(VLOOKUP($B32,'Messieurs NET'!$B$6:$J$137,9,FALSE)="","",(VLOOKUP($B32,'Messieurs NET'!$B$6:$J$137,9,FALSE)))</f>
        <v>25</v>
      </c>
      <c r="V32" s="68">
        <f t="shared" si="5"/>
        <v>33</v>
      </c>
      <c r="W32" s="45" t="str">
        <f>IF(VLOOKUP($B32,'Messieurs BRUT'!$B$6:$M$137,10,FALSE)="","",(VLOOKUP($B32,'Messieurs BRUT'!$B$6:$M$137,10,FALSE)))</f>
        <v/>
      </c>
      <c r="X32" s="45" t="str">
        <f>IF(VLOOKUP($B32,'Messieurs NET'!$B$6:$M$137,10,FALSE)="","",(VLOOKUP($B32,'Messieurs NET'!$B$6:$M$137,10,FALSE)))</f>
        <v/>
      </c>
      <c r="Y32" s="68" t="str">
        <f t="shared" si="6"/>
        <v/>
      </c>
      <c r="Z32" s="45" t="str">
        <f>IF(VLOOKUP($B32,'Messieurs BRUT'!$B$6:$L$137,11,FALSE)="","",(VLOOKUP($B32,'Messieurs BRUT'!$B$6:$L$137,11,FALSE)))</f>
        <v/>
      </c>
      <c r="AA32" s="45" t="str">
        <f>IF(VLOOKUP($B32,'Messieurs NET'!$B$6:$L$137,11,FALSE)="","",(VLOOKUP($B32,'Messieurs NET'!$B$6:$L$137,11,FALSE)))</f>
        <v/>
      </c>
      <c r="AB32" s="68" t="str">
        <f t="shared" si="7"/>
        <v/>
      </c>
      <c r="AC32" s="45">
        <f>IF(VLOOKUP($B32,'Messieurs BRUT'!$B$6:$M$137,12,FALSE)="","",(VLOOKUP($B32,'Messieurs BRUT'!$B$6:$M$137,12,FALSE)))</f>
        <v>5</v>
      </c>
      <c r="AD32" s="45">
        <f>IF(VLOOKUP($B32,'Messieurs NET'!$B$6:$M$137,12,FALSE)="","",(VLOOKUP($B32,'Messieurs NET'!$B$6:$M$137,12,FALSE)))</f>
        <v>24</v>
      </c>
      <c r="AE32" s="68">
        <f t="shared" si="8"/>
        <v>29</v>
      </c>
      <c r="AF32" s="45" t="str">
        <f>IF(VLOOKUP($B32,'Messieurs BRUT'!$B$6:$N$137,13,FALSE)="","",(VLOOKUP($B32,'Messieurs BRUT'!$B$6:$N$137,13,FALSE)))</f>
        <v/>
      </c>
      <c r="AG32" s="45" t="str">
        <f>IF(VLOOKUP($B32,'Messieurs NET'!$B$6:$N$137,13,FALSE)="","",(VLOOKUP($B32,'Messieurs NET'!$B$6:$N$137,13,FALSE)))</f>
        <v/>
      </c>
      <c r="AH32" s="68" t="str">
        <f t="shared" si="9"/>
        <v/>
      </c>
      <c r="AI32" s="68">
        <f t="shared" si="10"/>
        <v>269</v>
      </c>
      <c r="AJ32" s="69">
        <f t="shared" si="11"/>
        <v>7</v>
      </c>
      <c r="AK32" s="69">
        <f>IF(AJ32&lt;8,0,+SMALL(($G32,$J32,$M32,$P32,$S32,$V32,$Y32,$AB32,$AE32,$AH32),1))</f>
        <v>0</v>
      </c>
      <c r="AL32" s="69">
        <f>IF(AJ32&lt;9,0,+SMALL(($G32,$J32,$M32,$P32,$S32,$V32,$Y32,$AB32,$AE32,$AH32),2))</f>
        <v>0</v>
      </c>
      <c r="AM32" s="69">
        <f>IF(AJ32&lt;10,0,+SMALL(($G32,$J32,$M32,$P32,$S32,$V32,$Y32,$AB32,$AE32,$AH32),3))</f>
        <v>0</v>
      </c>
      <c r="AN32" s="69">
        <f t="shared" si="12"/>
        <v>269</v>
      </c>
      <c r="AO32" s="69">
        <f t="shared" si="13"/>
        <v>27</v>
      </c>
    </row>
    <row r="33" spans="2:41" ht="14.4">
      <c r="B33" s="65" t="s">
        <v>227</v>
      </c>
      <c r="C33" s="45"/>
      <c r="D33" s="63" t="s">
        <v>27</v>
      </c>
      <c r="E33" s="45" t="str">
        <f>IF(VLOOKUP($B33,'Messieurs BRUT'!$B$6:$E$137,4,FALSE)="","",(VLOOKUP($B33,'Messieurs BRUT'!$B$6:$E$137,4,FALSE)))</f>
        <v/>
      </c>
      <c r="F33" s="45" t="str">
        <f>IF(VLOOKUP($B33,'Messieurs NET'!$B$6:E$137,4,FALSE)="","",(VLOOKUP($B33,'Messieurs NET'!$B$6:$E$137,4,FALSE)))</f>
        <v/>
      </c>
      <c r="G33" s="68" t="str">
        <f t="shared" si="0"/>
        <v/>
      </c>
      <c r="H33" s="45">
        <f>IF(VLOOKUP($B33,'Messieurs BRUT'!$B$6:$F$137,5,FALSE)="","",(VLOOKUP($B33,'Messieurs BRUT'!$B$6:$F$137,5,FALSE)))</f>
        <v>14</v>
      </c>
      <c r="I33" s="45">
        <f>IF(VLOOKUP($B33,'Messieurs NET'!$B$6:$F$137,5,FALSE)="","",(VLOOKUP($B33,'Messieurs NET'!$B$6:$F$137,5,FALSE)))</f>
        <v>32</v>
      </c>
      <c r="J33" s="68">
        <f t="shared" si="1"/>
        <v>46</v>
      </c>
      <c r="K33" s="45">
        <f>IF(VLOOKUP($B33,'Messieurs BRUT'!$B$6:$G$137,6,FALSE)="","",(VLOOKUP($B33,'Messieurs BRUT'!$B$6:$G$137,6,FALSE)))</f>
        <v>21</v>
      </c>
      <c r="L33" s="45">
        <f>IF(VLOOKUP($B33,'Messieurs NET'!$B$6:$G$137,6,FALSE)="","",(VLOOKUP($B33,'Messieurs NET'!$B$6:$G$137,6,FALSE)))</f>
        <v>39</v>
      </c>
      <c r="M33" s="68">
        <f t="shared" si="2"/>
        <v>60</v>
      </c>
      <c r="N33" s="45" t="str">
        <f>IF(VLOOKUP($B33,'Messieurs BRUT'!$B$6:$H$137,7,FALSE)="","",(VLOOKUP($B33,'Messieurs BRUT'!$B$6:$H$137,7,FALSE)))</f>
        <v/>
      </c>
      <c r="O33" s="45" t="str">
        <f>IF(VLOOKUP($B33,'Messieurs NET'!$B$6:$H$137,7,FALSE)="","",(VLOOKUP($B33,'Messieurs NET'!$B$6:$H$137,7,FALSE)))</f>
        <v/>
      </c>
      <c r="P33" s="68" t="str">
        <f t="shared" si="3"/>
        <v/>
      </c>
      <c r="Q33" s="45">
        <f>IF(VLOOKUP($B33,'Messieurs BRUT'!$B$6:$J$137,8,FALSE)="","",(VLOOKUP($B33,'Messieurs BRUT'!$B$6:$J$137,8,FALSE)))</f>
        <v>13</v>
      </c>
      <c r="R33" s="45">
        <f>IF(VLOOKUP($B33,'Messieurs NET'!$B$6:$J$137,8,FALSE)="","",(VLOOKUP($B33,'Messieurs NET'!$B$6:$J$137,8,FALSE)))</f>
        <v>29</v>
      </c>
      <c r="S33" s="68">
        <f t="shared" si="4"/>
        <v>42</v>
      </c>
      <c r="T33" s="45">
        <f>IF(VLOOKUP($B33,'Messieurs BRUT'!$B$6:$J$137,9,FALSE)="","",(VLOOKUP($B33,'Messieurs BRUT'!$B$6:$J$137,9,FALSE)))</f>
        <v>12</v>
      </c>
      <c r="U33" s="45">
        <f>IF(VLOOKUP($B33,'Messieurs NET'!$B$6:$J$137,9,FALSE)="","",(VLOOKUP($B33,'Messieurs NET'!$B$6:$J$137,9,FALSE)))</f>
        <v>30</v>
      </c>
      <c r="V33" s="68">
        <f t="shared" si="5"/>
        <v>42</v>
      </c>
      <c r="W33" s="45">
        <f>IF(VLOOKUP($B33,'Messieurs BRUT'!$B$6:$M$137,10,FALSE)="","",(VLOOKUP($B33,'Messieurs BRUT'!$B$6:$M$137,10,FALSE)))</f>
        <v>11</v>
      </c>
      <c r="X33" s="45">
        <f>IF(VLOOKUP($B33,'Messieurs NET'!$B$6:$M$137,10,FALSE)="","",(VLOOKUP($B33,'Messieurs NET'!$B$6:$M$137,10,FALSE)))</f>
        <v>31</v>
      </c>
      <c r="Y33" s="68">
        <f t="shared" si="6"/>
        <v>42</v>
      </c>
      <c r="Z33" s="45" t="str">
        <f>IF(VLOOKUP($B33,'Messieurs BRUT'!$B$6:$L$137,11,FALSE)="","",(VLOOKUP($B33,'Messieurs BRUT'!$B$6:$L$137,11,FALSE)))</f>
        <v/>
      </c>
      <c r="AA33" s="45" t="str">
        <f>IF(VLOOKUP($B33,'Messieurs NET'!$B$6:$L$137,11,FALSE)="","",(VLOOKUP($B33,'Messieurs NET'!$B$6:$L$137,11,FALSE)))</f>
        <v/>
      </c>
      <c r="AB33" s="68" t="str">
        <f t="shared" si="7"/>
        <v/>
      </c>
      <c r="AC33" s="45" t="str">
        <f>IF(VLOOKUP($B33,'Messieurs BRUT'!$B$6:$M$137,12,FALSE)="","",(VLOOKUP($B33,'Messieurs BRUT'!$B$6:$M$137,12,FALSE)))</f>
        <v/>
      </c>
      <c r="AD33" s="45" t="str">
        <f>IF(VLOOKUP($B33,'Messieurs NET'!$B$6:$M$137,12,FALSE)="","",(VLOOKUP($B33,'Messieurs NET'!$B$6:$M$137,12,FALSE)))</f>
        <v/>
      </c>
      <c r="AE33" s="68" t="str">
        <f t="shared" si="8"/>
        <v/>
      </c>
      <c r="AF33" s="45">
        <f>IF(VLOOKUP($B33,'Messieurs BRUT'!$B$6:$N$137,13,FALSE)="","",(VLOOKUP($B33,'Messieurs BRUT'!$B$6:$N$137,13,FALSE)))</f>
        <v>11</v>
      </c>
      <c r="AG33" s="45">
        <f>IF(VLOOKUP($B33,'Messieurs NET'!$B$6:$N$137,13,FALSE)="","",(VLOOKUP($B33,'Messieurs NET'!$B$6:$N$137,13,FALSE)))</f>
        <v>26</v>
      </c>
      <c r="AH33" s="68">
        <f t="shared" si="9"/>
        <v>37</v>
      </c>
      <c r="AI33" s="68">
        <f t="shared" si="10"/>
        <v>269</v>
      </c>
      <c r="AJ33" s="69">
        <f t="shared" si="11"/>
        <v>6</v>
      </c>
      <c r="AK33" s="69">
        <f>IF(AJ33&lt;8,0,+SMALL(($G33,$J33,$M33,$P33,$S33,$V33,$Y33,$AB33,$AE33,$AH33),1))</f>
        <v>0</v>
      </c>
      <c r="AL33" s="69">
        <f>IF(AJ33&lt;9,0,+SMALL(($G33,$J33,$M33,$P33,$S33,$V33,$Y33,$AB33,$AE33,$AH33),2))</f>
        <v>0</v>
      </c>
      <c r="AM33" s="69">
        <f>IF(AJ33&lt;10,0,+SMALL(($G33,$J33,$M33,$P33,$S33,$V33,$Y33,$AB33,$AE33,$AH33),3))</f>
        <v>0</v>
      </c>
      <c r="AN33" s="69">
        <f t="shared" si="12"/>
        <v>269</v>
      </c>
      <c r="AO33" s="69">
        <f t="shared" si="13"/>
        <v>27</v>
      </c>
    </row>
    <row r="34" spans="2:41" ht="14.4">
      <c r="B34" s="65" t="s">
        <v>39</v>
      </c>
      <c r="C34" s="66"/>
      <c r="D34" s="93" t="s">
        <v>140</v>
      </c>
      <c r="E34" s="45">
        <f>IF(VLOOKUP($B34,'Messieurs BRUT'!$B$6:$E$137,4,FALSE)="","",(VLOOKUP($B34,'Messieurs BRUT'!$B$6:$E$137,4,FALSE)))</f>
        <v>7</v>
      </c>
      <c r="F34" s="45">
        <f>IF(VLOOKUP($B34,'Messieurs NET'!$B$6:E$137,4,FALSE)="","",(VLOOKUP($B34,'Messieurs NET'!$B$6:$E$137,4,FALSE)))</f>
        <v>22</v>
      </c>
      <c r="G34" s="68">
        <f t="shared" si="0"/>
        <v>29</v>
      </c>
      <c r="H34" s="45" t="str">
        <f>IF(VLOOKUP($B34,'Messieurs BRUT'!$B$6:$F$137,5,FALSE)="","",(VLOOKUP($B34,'Messieurs BRUT'!$B$6:$F$137,5,FALSE)))</f>
        <v/>
      </c>
      <c r="I34" s="45" t="str">
        <f>IF(VLOOKUP($B34,'Messieurs NET'!$B$6:$F$137,5,FALSE)="","",(VLOOKUP($B34,'Messieurs NET'!$B$6:$F$137,5,FALSE)))</f>
        <v/>
      </c>
      <c r="J34" s="68" t="str">
        <f t="shared" si="1"/>
        <v/>
      </c>
      <c r="K34" s="45">
        <f>IF(VLOOKUP($B34,'Messieurs BRUT'!$B$6:$G$137,6,FALSE)="","",(VLOOKUP($B34,'Messieurs BRUT'!$B$6:$G$137,6,FALSE)))</f>
        <v>11</v>
      </c>
      <c r="L34" s="45">
        <f>IF(VLOOKUP($B34,'Messieurs NET'!$B$6:$G$137,6,FALSE)="","",(VLOOKUP($B34,'Messieurs NET'!$B$6:$G$137,6,FALSE)))</f>
        <v>26</v>
      </c>
      <c r="M34" s="68">
        <f t="shared" si="2"/>
        <v>37</v>
      </c>
      <c r="N34" s="45">
        <f>IF(VLOOKUP($B34,'Messieurs BRUT'!$B$6:$H$137,7,FALSE)="","",(VLOOKUP($B34,'Messieurs BRUT'!$B$6:$H$137,7,FALSE)))</f>
        <v>11</v>
      </c>
      <c r="O34" s="45">
        <f>IF(VLOOKUP($B34,'Messieurs NET'!$B$6:$H$137,7,FALSE)="","",(VLOOKUP($B34,'Messieurs NET'!$B$6:$H$137,7,FALSE)))</f>
        <v>28</v>
      </c>
      <c r="P34" s="68">
        <f t="shared" si="3"/>
        <v>39</v>
      </c>
      <c r="Q34" s="45" t="str">
        <f>IF(VLOOKUP($B34,'Messieurs BRUT'!$B$6:$J$137,8,FALSE)="","",(VLOOKUP($B34,'Messieurs BRUT'!$B$6:$J$137,8,FALSE)))</f>
        <v/>
      </c>
      <c r="R34" s="45" t="str">
        <f>IF(VLOOKUP($B34,'Messieurs NET'!$B$6:$J$137,8,FALSE)="","",(VLOOKUP($B34,'Messieurs NET'!$B$6:$J$137,8,FALSE)))</f>
        <v/>
      </c>
      <c r="S34" s="68" t="str">
        <f t="shared" si="4"/>
        <v/>
      </c>
      <c r="T34" s="45">
        <f>IF(VLOOKUP($B34,'Messieurs BRUT'!$B$6:$J$137,9,FALSE)="","",(VLOOKUP($B34,'Messieurs BRUT'!$B$6:$J$137,9,FALSE)))</f>
        <v>15</v>
      </c>
      <c r="U34" s="45">
        <f>IF(VLOOKUP($B34,'Messieurs NET'!$B$6:$J$137,9,FALSE)="","",(VLOOKUP($B34,'Messieurs NET'!$B$6:$J$137,9,FALSE)))</f>
        <v>29</v>
      </c>
      <c r="V34" s="68">
        <f t="shared" si="5"/>
        <v>44</v>
      </c>
      <c r="W34" s="45">
        <f>IF(VLOOKUP($B34,'Messieurs BRUT'!$B$6:$M$137,10,FALSE)="","",(VLOOKUP($B34,'Messieurs BRUT'!$B$6:$M$137,10,FALSE)))</f>
        <v>5</v>
      </c>
      <c r="X34" s="45">
        <f>IF(VLOOKUP($B34,'Messieurs NET'!$B$6:$M$137,10,FALSE)="","",(VLOOKUP($B34,'Messieurs NET'!$B$6:$M$137,10,FALSE)))</f>
        <v>22</v>
      </c>
      <c r="Y34" s="68">
        <f t="shared" si="6"/>
        <v>27</v>
      </c>
      <c r="Z34" s="45">
        <f>IF(VLOOKUP($B34,'Messieurs BRUT'!$B$6:$L$137,11,FALSE)="","",(VLOOKUP($B34,'Messieurs BRUT'!$B$6:$L$137,11,FALSE)))</f>
        <v>12</v>
      </c>
      <c r="AA34" s="45">
        <f>IF(VLOOKUP($B34,'Messieurs NET'!$B$6:$L$137,11,FALSE)="","",(VLOOKUP($B34,'Messieurs NET'!$B$6:$L$137,11,FALSE)))</f>
        <v>28</v>
      </c>
      <c r="AB34" s="68">
        <f t="shared" si="7"/>
        <v>40</v>
      </c>
      <c r="AC34" s="45" t="str">
        <f>IF(VLOOKUP($B34,'Messieurs BRUT'!$B$6:$M$137,12,FALSE)="","",(VLOOKUP($B34,'Messieurs BRUT'!$B$6:$M$137,12,FALSE)))</f>
        <v/>
      </c>
      <c r="AD34" s="45" t="str">
        <f>IF(VLOOKUP($B34,'Messieurs NET'!$B$6:$M$137,12,FALSE)="","",(VLOOKUP($B34,'Messieurs NET'!$B$6:$M$137,12,FALSE)))</f>
        <v/>
      </c>
      <c r="AE34" s="68" t="str">
        <f t="shared" si="8"/>
        <v/>
      </c>
      <c r="AF34" s="45">
        <f>IF(VLOOKUP($B34,'Messieurs BRUT'!$B$6:$N$137,13,FALSE)="","",(VLOOKUP($B34,'Messieurs BRUT'!$B$6:$N$137,13,FALSE)))</f>
        <v>17</v>
      </c>
      <c r="AG34" s="45">
        <f>IF(VLOOKUP($B34,'Messieurs NET'!$B$6:$N$137,13,FALSE)="","",(VLOOKUP($B34,'Messieurs NET'!$B$6:$N$137,13,FALSE)))</f>
        <v>35</v>
      </c>
      <c r="AH34" s="68">
        <f t="shared" si="9"/>
        <v>52</v>
      </c>
      <c r="AI34" s="68">
        <f t="shared" si="10"/>
        <v>268</v>
      </c>
      <c r="AJ34" s="69">
        <f t="shared" si="11"/>
        <v>7</v>
      </c>
      <c r="AK34" s="69">
        <f>IF(AJ34&lt;8,0,+SMALL(($G34,$J34,$M34,$P34,$S34,$V34,$Y34,$AB34,$AE34,$AH34),1))</f>
        <v>0</v>
      </c>
      <c r="AL34" s="69">
        <f>IF(AJ34&lt;9,0,+SMALL(($G34,$J34,$M34,$P34,$S34,$V34,$Y34,$AB34,$AE34,$AH34),2))</f>
        <v>0</v>
      </c>
      <c r="AM34" s="69">
        <f>IF(AJ34&lt;10,0,+SMALL(($G34,$J34,$M34,$P34,$S34,$V34,$Y34,$AB34,$AE34,$AH34),3))</f>
        <v>0</v>
      </c>
      <c r="AN34" s="69">
        <f t="shared" si="12"/>
        <v>268</v>
      </c>
      <c r="AO34" s="69">
        <f t="shared" si="13"/>
        <v>29</v>
      </c>
    </row>
    <row r="35" spans="2:41" ht="14.4">
      <c r="B35" s="65" t="s">
        <v>156</v>
      </c>
      <c r="C35" s="45"/>
      <c r="D35" s="89" t="s">
        <v>132</v>
      </c>
      <c r="E35" s="45">
        <f>IF(VLOOKUP($B35,'Messieurs BRUT'!$B$6:$E$137,4,FALSE)="","",(VLOOKUP($B35,'Messieurs BRUT'!$B$6:$E$137,4,FALSE)))</f>
        <v>11</v>
      </c>
      <c r="F35" s="45">
        <f>IF(VLOOKUP($B35,'Messieurs NET'!$B$6:E$137,4,FALSE)="","",(VLOOKUP($B35,'Messieurs NET'!$B$6:$E$137,4,FALSE)))</f>
        <v>34</v>
      </c>
      <c r="G35" s="68">
        <f t="shared" si="0"/>
        <v>45</v>
      </c>
      <c r="H35" s="45">
        <f>IF(VLOOKUP($B35,'Messieurs BRUT'!$B$6:$F$137,5,FALSE)="","",(VLOOKUP($B35,'Messieurs BRUT'!$B$6:$F$137,5,FALSE)))</f>
        <v>8</v>
      </c>
      <c r="I35" s="45">
        <f>IF(VLOOKUP($B35,'Messieurs NET'!$B$6:$F$137,5,FALSE)="","",(VLOOKUP($B35,'Messieurs NET'!$B$6:$F$137,5,FALSE)))</f>
        <v>29</v>
      </c>
      <c r="J35" s="68">
        <f t="shared" si="1"/>
        <v>37</v>
      </c>
      <c r="K35" s="45" t="str">
        <f>IF(VLOOKUP($B35,'Messieurs BRUT'!$B$6:$G$137,6,FALSE)="","",(VLOOKUP($B35,'Messieurs BRUT'!$B$6:$G$137,6,FALSE)))</f>
        <v/>
      </c>
      <c r="L35" s="45" t="str">
        <f>IF(VLOOKUP($B35,'Messieurs NET'!$B$6:$G$137,6,FALSE)="","",(VLOOKUP($B35,'Messieurs NET'!$B$6:$G$137,6,FALSE)))</f>
        <v/>
      </c>
      <c r="M35" s="68" t="str">
        <f t="shared" si="2"/>
        <v/>
      </c>
      <c r="N35" s="45">
        <f>IF(VLOOKUP($B35,'Messieurs BRUT'!$B$6:$H$137,7,FALSE)="","",(VLOOKUP($B35,'Messieurs BRUT'!$B$6:$H$137,7,FALSE)))</f>
        <v>9</v>
      </c>
      <c r="O35" s="45">
        <f>IF(VLOOKUP($B35,'Messieurs NET'!$B$6:$H$137,7,FALSE)="","",(VLOOKUP($B35,'Messieurs NET'!$B$6:$H$137,7,FALSE)))</f>
        <v>28</v>
      </c>
      <c r="P35" s="68">
        <f t="shared" si="3"/>
        <v>37</v>
      </c>
      <c r="Q35" s="45">
        <f>IF(VLOOKUP($B35,'Messieurs BRUT'!$B$6:$J$137,8,FALSE)="","",(VLOOKUP($B35,'Messieurs BRUT'!$B$6:$J$137,8,FALSE)))</f>
        <v>10</v>
      </c>
      <c r="R35" s="45">
        <f>IF(VLOOKUP($B35,'Messieurs NET'!$B$6:$J$137,8,FALSE)="","",(VLOOKUP($B35,'Messieurs NET'!$B$6:$J$137,8,FALSE)))</f>
        <v>34</v>
      </c>
      <c r="S35" s="68">
        <f t="shared" si="4"/>
        <v>44</v>
      </c>
      <c r="T35" s="45">
        <f>IF(VLOOKUP($B35,'Messieurs BRUT'!$B$6:$J$137,9,FALSE)="","",(VLOOKUP($B35,'Messieurs BRUT'!$B$6:$J$137,9,FALSE)))</f>
        <v>6</v>
      </c>
      <c r="U35" s="45">
        <f>IF(VLOOKUP($B35,'Messieurs NET'!$B$6:$J$137,9,FALSE)="","",(VLOOKUP($B35,'Messieurs NET'!$B$6:$J$137,9,FALSE)))</f>
        <v>25</v>
      </c>
      <c r="V35" s="68">
        <f t="shared" si="5"/>
        <v>31</v>
      </c>
      <c r="W35" s="45">
        <f>IF(VLOOKUP($B35,'Messieurs BRUT'!$B$6:$M$137,10,FALSE)="","",(VLOOKUP($B35,'Messieurs BRUT'!$B$6:$M$137,10,FALSE)))</f>
        <v>11</v>
      </c>
      <c r="X35" s="45">
        <f>IF(VLOOKUP($B35,'Messieurs NET'!$B$6:$M$137,10,FALSE)="","",(VLOOKUP($B35,'Messieurs NET'!$B$6:$M$137,10,FALSE)))</f>
        <v>32</v>
      </c>
      <c r="Y35" s="68">
        <f t="shared" si="6"/>
        <v>43</v>
      </c>
      <c r="Z35" s="45">
        <f>IF(VLOOKUP($B35,'Messieurs BRUT'!$B$6:$L$137,11,FALSE)="","",(VLOOKUP($B35,'Messieurs BRUT'!$B$6:$L$137,11,FALSE)))</f>
        <v>5</v>
      </c>
      <c r="AA35" s="45">
        <f>IF(VLOOKUP($B35,'Messieurs NET'!$B$6:$L$137,11,FALSE)="","",(VLOOKUP($B35,'Messieurs NET'!$B$6:$L$137,11,FALSE)))</f>
        <v>25</v>
      </c>
      <c r="AB35" s="68">
        <f t="shared" si="7"/>
        <v>30</v>
      </c>
      <c r="AC35" s="45" t="str">
        <f>IF(VLOOKUP($B35,'Messieurs BRUT'!$B$6:$M$137,12,FALSE)="","",(VLOOKUP($B35,'Messieurs BRUT'!$B$6:$M$137,12,FALSE)))</f>
        <v/>
      </c>
      <c r="AD35" s="45" t="str">
        <f>IF(VLOOKUP($B35,'Messieurs NET'!$B$6:$M$137,12,FALSE)="","",(VLOOKUP($B35,'Messieurs NET'!$B$6:$M$137,12,FALSE)))</f>
        <v/>
      </c>
      <c r="AE35" s="68" t="str">
        <f t="shared" si="8"/>
        <v/>
      </c>
      <c r="AF35" s="45" t="str">
        <f>IF(VLOOKUP($B35,'Messieurs BRUT'!$B$6:$N$137,13,FALSE)="","",(VLOOKUP($B35,'Messieurs BRUT'!$B$6:$N$137,13,FALSE)))</f>
        <v/>
      </c>
      <c r="AG35" s="45" t="str">
        <f>IF(VLOOKUP($B35,'Messieurs NET'!$B$6:$N$137,13,FALSE)="","",(VLOOKUP($B35,'Messieurs NET'!$B$6:$N$137,13,FALSE)))</f>
        <v/>
      </c>
      <c r="AH35" s="68" t="str">
        <f t="shared" si="9"/>
        <v/>
      </c>
      <c r="AI35" s="68">
        <f t="shared" si="10"/>
        <v>267</v>
      </c>
      <c r="AJ35" s="69">
        <f t="shared" si="11"/>
        <v>7</v>
      </c>
      <c r="AK35" s="69">
        <f>IF(AJ35&lt;8,0,+SMALL(($G35,$J35,$M35,$P35,$S35,$V35,$Y35,$AB35,$AE35,$AH35),1))</f>
        <v>0</v>
      </c>
      <c r="AL35" s="69">
        <f>IF(AJ35&lt;9,0,+SMALL(($G35,$J35,$M35,$P35,$S35,$V35,$Y35,$AB35,$AE35,$AH35),2))</f>
        <v>0</v>
      </c>
      <c r="AM35" s="69">
        <f>IF(AJ35&lt;10,0,+SMALL(($G35,$J35,$M35,$P35,$S35,$V35,$Y35,$AB35,$AE35,$AH35),3))</f>
        <v>0</v>
      </c>
      <c r="AN35" s="69">
        <f t="shared" si="12"/>
        <v>267</v>
      </c>
      <c r="AO35" s="69">
        <f t="shared" si="13"/>
        <v>30</v>
      </c>
    </row>
    <row r="36" spans="2:41" ht="14.4">
      <c r="B36" s="65" t="s">
        <v>88</v>
      </c>
      <c r="C36" s="66"/>
      <c r="D36" s="72" t="s">
        <v>61</v>
      </c>
      <c r="E36" s="45">
        <f>IF(VLOOKUP($B36,'Messieurs BRUT'!$B$6:$E$137,4,FALSE)="","",(VLOOKUP($B36,'Messieurs BRUT'!$B$6:$E$137,4,FALSE)))</f>
        <v>6</v>
      </c>
      <c r="F36" s="45">
        <f>IF(VLOOKUP($B36,'Messieurs NET'!$B$6:E$137,4,FALSE)="","",(VLOOKUP($B36,'Messieurs NET'!$B$6:$E$137,4,FALSE)))</f>
        <v>29</v>
      </c>
      <c r="G36" s="68">
        <f t="shared" si="0"/>
        <v>35</v>
      </c>
      <c r="H36" s="45">
        <f>IF(VLOOKUP($B36,'Messieurs BRUT'!$B$6:$F$137,5,FALSE)="","",(VLOOKUP($B36,'Messieurs BRUT'!$B$6:$F$137,5,FALSE)))</f>
        <v>10</v>
      </c>
      <c r="I36" s="45">
        <f>IF(VLOOKUP($B36,'Messieurs NET'!$B$6:$F$137,5,FALSE)="","",(VLOOKUP($B36,'Messieurs NET'!$B$6:$F$137,5,FALSE)))</f>
        <v>40</v>
      </c>
      <c r="J36" s="68">
        <f t="shared" si="1"/>
        <v>50</v>
      </c>
      <c r="K36" s="45">
        <f>IF(VLOOKUP($B36,'Messieurs BRUT'!$B$6:$G$137,6,FALSE)="","",(VLOOKUP($B36,'Messieurs BRUT'!$B$6:$G$137,6,FALSE)))</f>
        <v>7</v>
      </c>
      <c r="L36" s="45">
        <f>IF(VLOOKUP($B36,'Messieurs NET'!$B$6:$G$137,6,FALSE)="","",(VLOOKUP($B36,'Messieurs NET'!$B$6:$G$137,6,FALSE)))</f>
        <v>29</v>
      </c>
      <c r="M36" s="68">
        <f t="shared" si="2"/>
        <v>36</v>
      </c>
      <c r="N36" s="45">
        <f>IF(VLOOKUP($B36,'Messieurs BRUT'!$B$6:$H$137,7,FALSE)="","",(VLOOKUP($B36,'Messieurs BRUT'!$B$6:$H$137,7,FALSE)))</f>
        <v>12</v>
      </c>
      <c r="O36" s="45">
        <f>IF(VLOOKUP($B36,'Messieurs NET'!$B$6:$H$137,7,FALSE)="","",(VLOOKUP($B36,'Messieurs NET'!$B$6:$H$137,7,FALSE)))</f>
        <v>37</v>
      </c>
      <c r="P36" s="68">
        <f t="shared" si="3"/>
        <v>49</v>
      </c>
      <c r="Q36" s="45">
        <f>IF(VLOOKUP($B36,'Messieurs BRUT'!$B$6:$J$137,8,FALSE)="","",(VLOOKUP($B36,'Messieurs BRUT'!$B$6:$J$137,8,FALSE)))</f>
        <v>9</v>
      </c>
      <c r="R36" s="45">
        <f>IF(VLOOKUP($B36,'Messieurs NET'!$B$6:$J$137,8,FALSE)="","",(VLOOKUP($B36,'Messieurs NET'!$B$6:$J$137,8,FALSE)))</f>
        <v>26</v>
      </c>
      <c r="S36" s="68">
        <f t="shared" si="4"/>
        <v>35</v>
      </c>
      <c r="T36" s="45">
        <f>IF(VLOOKUP($B36,'Messieurs BRUT'!$B$6:$J$137,9,FALSE)="","",(VLOOKUP($B36,'Messieurs BRUT'!$B$6:$J$137,9,FALSE)))</f>
        <v>6</v>
      </c>
      <c r="U36" s="45">
        <f>IF(VLOOKUP($B36,'Messieurs NET'!$B$6:$J$137,9,FALSE)="","",(VLOOKUP($B36,'Messieurs NET'!$B$6:$J$137,9,FALSE)))</f>
        <v>25</v>
      </c>
      <c r="V36" s="68">
        <f t="shared" si="5"/>
        <v>31</v>
      </c>
      <c r="W36" s="45" t="str">
        <f>IF(VLOOKUP($B36,'Messieurs BRUT'!$B$6:$M$137,10,FALSE)="","",(VLOOKUP($B36,'Messieurs BRUT'!$B$6:$M$137,10,FALSE)))</f>
        <v/>
      </c>
      <c r="X36" s="45" t="str">
        <f>IF(VLOOKUP($B36,'Messieurs NET'!$B$6:$M$137,10,FALSE)="","",(VLOOKUP($B36,'Messieurs NET'!$B$6:$M$137,10,FALSE)))</f>
        <v/>
      </c>
      <c r="Y36" s="68" t="str">
        <f t="shared" si="6"/>
        <v/>
      </c>
      <c r="Z36" s="45" t="str">
        <f>IF(VLOOKUP($B36,'Messieurs BRUT'!$B$6:$L$137,11,FALSE)="","",(VLOOKUP($B36,'Messieurs BRUT'!$B$6:$L$137,11,FALSE)))</f>
        <v/>
      </c>
      <c r="AA36" s="45" t="str">
        <f>IF(VLOOKUP($B36,'Messieurs NET'!$B$6:$L$137,11,FALSE)="","",(VLOOKUP($B36,'Messieurs NET'!$B$6:$L$137,11,FALSE)))</f>
        <v/>
      </c>
      <c r="AB36" s="68" t="str">
        <f t="shared" si="7"/>
        <v/>
      </c>
      <c r="AC36" s="45" t="str">
        <f>IF(VLOOKUP($B36,'Messieurs BRUT'!$B$6:$M$137,12,FALSE)="","",(VLOOKUP($B36,'Messieurs BRUT'!$B$6:$M$137,12,FALSE)))</f>
        <v/>
      </c>
      <c r="AD36" s="45" t="str">
        <f>IF(VLOOKUP($B36,'Messieurs NET'!$B$6:$M$137,12,FALSE)="","",(VLOOKUP($B36,'Messieurs NET'!$B$6:$M$137,12,FALSE)))</f>
        <v/>
      </c>
      <c r="AE36" s="68" t="str">
        <f t="shared" si="8"/>
        <v/>
      </c>
      <c r="AF36" s="45">
        <f>IF(VLOOKUP($B36,'Messieurs BRUT'!$B$6:$N$137,13,FALSE)="","",(VLOOKUP($B36,'Messieurs BRUT'!$B$6:$N$137,13,FALSE)))</f>
        <v>3</v>
      </c>
      <c r="AG36" s="45">
        <f>IF(VLOOKUP($B36,'Messieurs NET'!$B$6:$N$137,13,FALSE)="","",(VLOOKUP($B36,'Messieurs NET'!$B$6:$N$137,13,FALSE)))</f>
        <v>24</v>
      </c>
      <c r="AH36" s="68">
        <f t="shared" si="9"/>
        <v>27</v>
      </c>
      <c r="AI36" s="68">
        <f t="shared" si="10"/>
        <v>263</v>
      </c>
      <c r="AJ36" s="69">
        <f t="shared" si="11"/>
        <v>7</v>
      </c>
      <c r="AK36" s="69">
        <f>IF(AJ36&lt;8,0,+SMALL(($G36,$J36,$M36,$P36,$S36,$V36,$Y36,$AB36,$AE36,$AH36),1))</f>
        <v>0</v>
      </c>
      <c r="AL36" s="69">
        <f>IF(AJ36&lt;9,0,+SMALL(($G36,$J36,$M36,$P36,$S36,$V36,$Y36,$AB36,$AE36,$AH36),2))</f>
        <v>0</v>
      </c>
      <c r="AM36" s="69">
        <f>IF(AJ36&lt;10,0,+SMALL(($G36,$J36,$M36,$P36,$S36,$V36,$Y36,$AB36,$AE36,$AH36),3))</f>
        <v>0</v>
      </c>
      <c r="AN36" s="69">
        <f t="shared" si="12"/>
        <v>263</v>
      </c>
      <c r="AO36" s="69">
        <f t="shared" si="13"/>
        <v>31</v>
      </c>
    </row>
    <row r="37" spans="2:41" ht="14.4">
      <c r="B37" s="65" t="s">
        <v>22</v>
      </c>
      <c r="C37" s="66"/>
      <c r="D37" s="72" t="s">
        <v>61</v>
      </c>
      <c r="E37" s="45">
        <f>IF(VLOOKUP($B37,'Messieurs BRUT'!$B$6:$E$137,4,FALSE)="","",(VLOOKUP($B37,'Messieurs BRUT'!$B$6:$E$137,4,FALSE)))</f>
        <v>5</v>
      </c>
      <c r="F37" s="45">
        <f>IF(VLOOKUP($B37,'Messieurs NET'!$B$6:E$137,4,FALSE)="","",(VLOOKUP($B37,'Messieurs NET'!$B$6:$E$137,4,FALSE)))</f>
        <v>25</v>
      </c>
      <c r="G37" s="68">
        <f t="shared" si="0"/>
        <v>30</v>
      </c>
      <c r="H37" s="45">
        <f>IF(VLOOKUP($B37,'Messieurs BRUT'!$B$6:$F$137,5,FALSE)="","",(VLOOKUP($B37,'Messieurs BRUT'!$B$6:$F$137,5,FALSE)))</f>
        <v>4</v>
      </c>
      <c r="I37" s="45">
        <f>IF(VLOOKUP($B37,'Messieurs NET'!$B$6:$F$137,5,FALSE)="","",(VLOOKUP($B37,'Messieurs NET'!$B$6:$F$137,5,FALSE)))</f>
        <v>26</v>
      </c>
      <c r="J37" s="68">
        <f t="shared" si="1"/>
        <v>30</v>
      </c>
      <c r="K37" s="45">
        <f>IF(VLOOKUP($B37,'Messieurs BRUT'!$B$6:$G$137,6,FALSE)="","",(VLOOKUP($B37,'Messieurs BRUT'!$B$6:$G$137,6,FALSE)))</f>
        <v>5</v>
      </c>
      <c r="L37" s="45">
        <f>IF(VLOOKUP($B37,'Messieurs NET'!$B$6:$G$137,6,FALSE)="","",(VLOOKUP($B37,'Messieurs NET'!$B$6:$G$137,6,FALSE)))</f>
        <v>31</v>
      </c>
      <c r="M37" s="68">
        <f t="shared" si="2"/>
        <v>36</v>
      </c>
      <c r="N37" s="45">
        <f>IF(VLOOKUP($B37,'Messieurs BRUT'!$B$6:$H$137,7,FALSE)="","",(VLOOKUP($B37,'Messieurs BRUT'!$B$6:$H$137,7,FALSE)))</f>
        <v>5</v>
      </c>
      <c r="O37" s="45">
        <f>IF(VLOOKUP($B37,'Messieurs NET'!$B$6:$H$137,7,FALSE)="","",(VLOOKUP($B37,'Messieurs NET'!$B$6:$H$137,7,FALSE)))</f>
        <v>35</v>
      </c>
      <c r="P37" s="68">
        <f t="shared" si="3"/>
        <v>40</v>
      </c>
      <c r="Q37" s="45" t="str">
        <f>IF(VLOOKUP($B37,'Messieurs BRUT'!$B$6:$J$137,8,FALSE)="","",(VLOOKUP($B37,'Messieurs BRUT'!$B$6:$J$137,8,FALSE)))</f>
        <v/>
      </c>
      <c r="R37" s="45" t="str">
        <f>IF(VLOOKUP($B37,'Messieurs NET'!$B$6:$J$137,8,FALSE)="","",(VLOOKUP($B37,'Messieurs NET'!$B$6:$J$137,8,FALSE)))</f>
        <v/>
      </c>
      <c r="S37" s="68" t="str">
        <f t="shared" si="4"/>
        <v/>
      </c>
      <c r="T37" s="45">
        <f>IF(VLOOKUP($B37,'Messieurs BRUT'!$B$6:$J$137,9,FALSE)="","",(VLOOKUP($B37,'Messieurs BRUT'!$B$6:$J$137,9,FALSE)))</f>
        <v>6</v>
      </c>
      <c r="U37" s="45">
        <f>IF(VLOOKUP($B37,'Messieurs NET'!$B$6:$J$137,9,FALSE)="","",(VLOOKUP($B37,'Messieurs NET'!$B$6:$J$137,9,FALSE)))</f>
        <v>26</v>
      </c>
      <c r="V37" s="68">
        <f t="shared" si="5"/>
        <v>32</v>
      </c>
      <c r="W37" s="45">
        <f>IF(VLOOKUP($B37,'Messieurs BRUT'!$B$6:$M$137,10,FALSE)="","",(VLOOKUP($B37,'Messieurs BRUT'!$B$6:$M$137,10,FALSE)))</f>
        <v>7</v>
      </c>
      <c r="X37" s="45">
        <f>IF(VLOOKUP($B37,'Messieurs NET'!$B$6:$M$137,10,FALSE)="","",(VLOOKUP($B37,'Messieurs NET'!$B$6:$M$137,10,FALSE)))</f>
        <v>29</v>
      </c>
      <c r="Y37" s="68">
        <f t="shared" si="6"/>
        <v>36</v>
      </c>
      <c r="Z37" s="45">
        <f>IF(VLOOKUP($B37,'Messieurs BRUT'!$B$6:$L$137,11,FALSE)="","",(VLOOKUP($B37,'Messieurs BRUT'!$B$6:$L$137,11,FALSE)))</f>
        <v>8</v>
      </c>
      <c r="AA37" s="45">
        <f>IF(VLOOKUP($B37,'Messieurs NET'!$B$6:$L$137,11,FALSE)="","",(VLOOKUP($B37,'Messieurs NET'!$B$6:$L$137,11,FALSE)))</f>
        <v>29</v>
      </c>
      <c r="AB37" s="68">
        <f t="shared" si="7"/>
        <v>37</v>
      </c>
      <c r="AC37" s="45">
        <f>IF(VLOOKUP($B37,'Messieurs BRUT'!$B$6:$M$137,12,FALSE)="","",(VLOOKUP($B37,'Messieurs BRUT'!$B$6:$M$137,12,FALSE)))</f>
        <v>6</v>
      </c>
      <c r="AD37" s="45">
        <f>IF(VLOOKUP($B37,'Messieurs NET'!$B$6:$M$137,12,FALSE)="","",(VLOOKUP($B37,'Messieurs NET'!$B$6:$M$137,12,FALSE)))</f>
        <v>26</v>
      </c>
      <c r="AE37" s="68">
        <f t="shared" si="8"/>
        <v>32</v>
      </c>
      <c r="AF37" s="45">
        <f>IF(VLOOKUP($B37,'Messieurs BRUT'!$B$6:$N$137,13,FALSE)="","",(VLOOKUP($B37,'Messieurs BRUT'!$B$6:$N$137,13,FALSE)))</f>
        <v>10</v>
      </c>
      <c r="AG37" s="45">
        <f>IF(VLOOKUP($B37,'Messieurs NET'!$B$6:$N$137,13,FALSE)="","",(VLOOKUP($B37,'Messieurs NET'!$B$6:$N$137,13,FALSE)))</f>
        <v>34</v>
      </c>
      <c r="AH37" s="68">
        <f t="shared" si="9"/>
        <v>44</v>
      </c>
      <c r="AI37" s="68">
        <f t="shared" si="10"/>
        <v>317</v>
      </c>
      <c r="AJ37" s="69">
        <f t="shared" si="11"/>
        <v>9</v>
      </c>
      <c r="AK37" s="69">
        <f>IF(AJ37&lt;8,0,+SMALL(($G37,$J37,$M37,$P37,$S37,$V37,$Y37,$AB37,$AE37,$AH37),1))</f>
        <v>30</v>
      </c>
      <c r="AL37" s="69">
        <f>IF(AJ37&lt;9,0,+SMALL(($G37,$J37,$M37,$P37,$S37,$V37,$Y37,$AB37,$AE37,$AH37),2))</f>
        <v>30</v>
      </c>
      <c r="AM37" s="69">
        <f>IF(AJ37&lt;10,0,+SMALL(($G37,$J37,$M37,$P37,$S37,$V37,$Y37,$AB37,$AE37,$AH37),3))</f>
        <v>0</v>
      </c>
      <c r="AN37" s="69">
        <f t="shared" si="12"/>
        <v>257</v>
      </c>
      <c r="AO37" s="69">
        <f t="shared" si="13"/>
        <v>32</v>
      </c>
    </row>
    <row r="38" spans="2:41" ht="14.4">
      <c r="B38" s="65" t="s">
        <v>41</v>
      </c>
      <c r="C38" s="66"/>
      <c r="D38" s="93" t="s">
        <v>140</v>
      </c>
      <c r="E38" s="45">
        <f>IF(VLOOKUP($B38,'Messieurs BRUT'!$B$6:$E$137,4,FALSE)="","",(VLOOKUP($B38,'Messieurs BRUT'!$B$6:$E$137,4,FALSE)))</f>
        <v>6</v>
      </c>
      <c r="F38" s="45">
        <f>IF(VLOOKUP($B38,'Messieurs NET'!$B$6:E$137,4,FALSE)="","",(VLOOKUP($B38,'Messieurs NET'!$B$6:$E$137,4,FALSE)))</f>
        <v>23</v>
      </c>
      <c r="G38" s="68">
        <f t="shared" ref="G38:G69" si="14">IF(F38="","",SUM(E38:F38))</f>
        <v>29</v>
      </c>
      <c r="H38" s="45" t="str">
        <f>IF(VLOOKUP($B38,'Messieurs BRUT'!$B$6:$F$137,5,FALSE)="","",(VLOOKUP($B38,'Messieurs BRUT'!$B$6:$F$137,5,FALSE)))</f>
        <v/>
      </c>
      <c r="I38" s="45" t="str">
        <f>IF(VLOOKUP($B38,'Messieurs NET'!$B$6:$F$137,5,FALSE)="","",(VLOOKUP($B38,'Messieurs NET'!$B$6:$F$137,5,FALSE)))</f>
        <v/>
      </c>
      <c r="J38" s="68" t="str">
        <f t="shared" ref="J38:J69" si="15">IF(I38="","",SUM(H38:I38))</f>
        <v/>
      </c>
      <c r="K38" s="45">
        <f>IF(VLOOKUP($B38,'Messieurs BRUT'!$B$6:$G$137,6,FALSE)="","",(VLOOKUP($B38,'Messieurs BRUT'!$B$6:$G$137,6,FALSE)))</f>
        <v>9</v>
      </c>
      <c r="L38" s="45">
        <f>IF(VLOOKUP($B38,'Messieurs NET'!$B$6:$G$137,6,FALSE)="","",(VLOOKUP($B38,'Messieurs NET'!$B$6:$G$137,6,FALSE)))</f>
        <v>29</v>
      </c>
      <c r="M38" s="68">
        <f t="shared" ref="M38:M69" si="16">IF(L38="","",SUM(K38:L38))</f>
        <v>38</v>
      </c>
      <c r="N38" s="45">
        <f>IF(VLOOKUP($B38,'Messieurs BRUT'!$B$6:$H$137,7,FALSE)="","",(VLOOKUP($B38,'Messieurs BRUT'!$B$6:$H$137,7,FALSE)))</f>
        <v>8</v>
      </c>
      <c r="O38" s="45">
        <f>IF(VLOOKUP($B38,'Messieurs NET'!$B$6:$H$137,7,FALSE)="","",(VLOOKUP($B38,'Messieurs NET'!$B$6:$H$137,7,FALSE)))</f>
        <v>26</v>
      </c>
      <c r="P38" s="68">
        <f t="shared" ref="P38:P69" si="17">IF(O38="","",SUM(N38:O38))</f>
        <v>34</v>
      </c>
      <c r="Q38" s="45" t="str">
        <f>IF(VLOOKUP($B38,'Messieurs BRUT'!$B$6:$J$137,8,FALSE)="","",(VLOOKUP($B38,'Messieurs BRUT'!$B$6:$J$137,8,FALSE)))</f>
        <v/>
      </c>
      <c r="R38" s="45" t="str">
        <f>IF(VLOOKUP($B38,'Messieurs NET'!$B$6:$J$137,8,FALSE)="","",(VLOOKUP($B38,'Messieurs NET'!$B$6:$J$137,8,FALSE)))</f>
        <v/>
      </c>
      <c r="S38" s="68" t="str">
        <f t="shared" ref="S38:S69" si="18">IF(R38="","",SUM(Q38:R38))</f>
        <v/>
      </c>
      <c r="T38" s="45">
        <f>IF(VLOOKUP($B38,'Messieurs BRUT'!$B$6:$J$137,9,FALSE)="","",(VLOOKUP($B38,'Messieurs BRUT'!$B$6:$J$137,9,FALSE)))</f>
        <v>10</v>
      </c>
      <c r="U38" s="45">
        <f>IF(VLOOKUP($B38,'Messieurs NET'!$B$6:$J$137,9,FALSE)="","",(VLOOKUP($B38,'Messieurs NET'!$B$6:$J$137,9,FALSE)))</f>
        <v>29</v>
      </c>
      <c r="V38" s="68">
        <f t="shared" ref="V38:V69" si="19">IF(U38="","",SUM(T38:U38))</f>
        <v>39</v>
      </c>
      <c r="W38" s="45">
        <f>IF(VLOOKUP($B38,'Messieurs BRUT'!$B$6:$M$137,10,FALSE)="","",(VLOOKUP($B38,'Messieurs BRUT'!$B$6:$M$137,10,FALSE)))</f>
        <v>6</v>
      </c>
      <c r="X38" s="45">
        <f>IF(VLOOKUP($B38,'Messieurs NET'!$B$6:$M$137,10,FALSE)="","",(VLOOKUP($B38,'Messieurs NET'!$B$6:$M$137,10,FALSE)))</f>
        <v>25</v>
      </c>
      <c r="Y38" s="68">
        <f t="shared" ref="Y38:Y69" si="20">IF(X38="","",SUM(W38:X38))</f>
        <v>31</v>
      </c>
      <c r="Z38" s="45">
        <f>IF(VLOOKUP($B38,'Messieurs BRUT'!$B$6:$L$137,11,FALSE)="","",(VLOOKUP($B38,'Messieurs BRUT'!$B$6:$L$137,11,FALSE)))</f>
        <v>14</v>
      </c>
      <c r="AA38" s="45">
        <f>IF(VLOOKUP($B38,'Messieurs NET'!$B$6:$L$137,11,FALSE)="","",(VLOOKUP($B38,'Messieurs NET'!$B$6:$L$137,11,FALSE)))</f>
        <v>35</v>
      </c>
      <c r="AB38" s="68">
        <f t="shared" ref="AB38:AB69" si="21">IF(AA38="","",SUM(Z38:AA38))</f>
        <v>49</v>
      </c>
      <c r="AC38" s="45" t="str">
        <f>IF(VLOOKUP($B38,'Messieurs BRUT'!$B$6:$M$137,12,FALSE)="","",(VLOOKUP($B38,'Messieurs BRUT'!$B$6:$M$137,12,FALSE)))</f>
        <v/>
      </c>
      <c r="AD38" s="45" t="str">
        <f>IF(VLOOKUP($B38,'Messieurs NET'!$B$6:$M$137,12,FALSE)="","",(VLOOKUP($B38,'Messieurs NET'!$B$6:$M$137,12,FALSE)))</f>
        <v/>
      </c>
      <c r="AE38" s="68" t="str">
        <f t="shared" ref="AE38:AE69" si="22">IF(AD38="","",SUM(AC38:AD38))</f>
        <v/>
      </c>
      <c r="AF38" s="45">
        <f>IF(VLOOKUP($B38,'Messieurs BRUT'!$B$6:$N$137,13,FALSE)="","",(VLOOKUP($B38,'Messieurs BRUT'!$B$6:$N$137,13,FALSE)))</f>
        <v>8</v>
      </c>
      <c r="AG38" s="45">
        <f>IF(VLOOKUP($B38,'Messieurs NET'!$B$6:$N$137,13,FALSE)="","",(VLOOKUP($B38,'Messieurs NET'!$B$6:$N$137,13,FALSE)))</f>
        <v>29</v>
      </c>
      <c r="AH38" s="68">
        <f t="shared" ref="AH38:AH69" si="23">IF(AG38="","",SUM(AF38:AG38))</f>
        <v>37</v>
      </c>
      <c r="AI38" s="68">
        <f t="shared" ref="AI38:AI69" si="24">SUM(G38,J38,M38,P38,S38,V38,Y38,AB38,AE38,AH38)</f>
        <v>257</v>
      </c>
      <c r="AJ38" s="69">
        <f t="shared" ref="AJ38:AJ69" si="25">+COUNT(G38,J38,M38,P38,S38,V38,Y38,AB38,AE38,AH38)</f>
        <v>7</v>
      </c>
      <c r="AK38" s="69">
        <f>IF(AJ38&lt;8,0,+SMALL(($G38,$J38,$M38,$P38,$S38,$V38,$Y38,$AB38,$AE38,$AH38),1))</f>
        <v>0</v>
      </c>
      <c r="AL38" s="69">
        <f>IF(AJ38&lt;9,0,+SMALL(($G38,$J38,$M38,$P38,$S38,$V38,$Y38,$AB38,$AE38,$AH38),2))</f>
        <v>0</v>
      </c>
      <c r="AM38" s="69">
        <f>IF(AJ38&lt;10,0,+SMALL(($G38,$J38,$M38,$P38,$S38,$V38,$Y38,$AB38,$AE38,$AH38),3))</f>
        <v>0</v>
      </c>
      <c r="AN38" s="69">
        <f t="shared" ref="AN38:AN69" si="26">AI38-AK38-AL38-AM38</f>
        <v>257</v>
      </c>
      <c r="AO38" s="69">
        <f t="shared" ref="AO38:AO69" si="27">RANK(AN38,$AN$6:$AN$136,0)</f>
        <v>32</v>
      </c>
    </row>
    <row r="39" spans="2:41" ht="14.4">
      <c r="B39" s="65" t="s">
        <v>239</v>
      </c>
      <c r="C39" s="45"/>
      <c r="D39" s="61" t="s">
        <v>5</v>
      </c>
      <c r="E39" s="45" t="str">
        <f>IF(VLOOKUP($B39,'Messieurs BRUT'!$B$6:$E$137,4,FALSE)="","",(VLOOKUP($B39,'Messieurs BRUT'!$B$6:$E$137,4,FALSE)))</f>
        <v/>
      </c>
      <c r="F39" s="45" t="str">
        <f>IF(VLOOKUP($B39,'Messieurs NET'!$B$6:E$137,4,FALSE)="","",(VLOOKUP($B39,'Messieurs NET'!$B$6:$E$137,4,FALSE)))</f>
        <v/>
      </c>
      <c r="G39" s="68" t="str">
        <f t="shared" si="14"/>
        <v/>
      </c>
      <c r="H39" s="45" t="str">
        <f>IF(VLOOKUP($B39,'Messieurs BRUT'!$B$6:$F$137,5,FALSE)="","",(VLOOKUP($B39,'Messieurs BRUT'!$B$6:$F$137,5,FALSE)))</f>
        <v/>
      </c>
      <c r="I39" s="45" t="str">
        <f>IF(VLOOKUP($B39,'Messieurs NET'!$B$6:$F$137,5,FALSE)="","",(VLOOKUP($B39,'Messieurs NET'!$B$6:$F$137,5,FALSE)))</f>
        <v/>
      </c>
      <c r="J39" s="68" t="str">
        <f t="shared" si="15"/>
        <v/>
      </c>
      <c r="K39" s="45">
        <f>IF(VLOOKUP($B39,'Messieurs BRUT'!$B$6:$G$137,6,FALSE)="","",(VLOOKUP($B39,'Messieurs BRUT'!$B$6:$G$137,6,FALSE)))</f>
        <v>21</v>
      </c>
      <c r="L39" s="45">
        <f>IF(VLOOKUP($B39,'Messieurs NET'!$B$6:$G$137,6,FALSE)="","",(VLOOKUP($B39,'Messieurs NET'!$B$6:$G$137,6,FALSE)))</f>
        <v>36</v>
      </c>
      <c r="M39" s="68">
        <f t="shared" si="16"/>
        <v>57</v>
      </c>
      <c r="N39" s="45">
        <f>IF(VLOOKUP($B39,'Messieurs BRUT'!$B$6:$H$137,7,FALSE)="","",(VLOOKUP($B39,'Messieurs BRUT'!$B$6:$H$137,7,FALSE)))</f>
        <v>18</v>
      </c>
      <c r="O39" s="45">
        <f>IF(VLOOKUP($B39,'Messieurs NET'!$B$6:$H$137,7,FALSE)="","",(VLOOKUP($B39,'Messieurs NET'!$B$6:$H$137,7,FALSE)))</f>
        <v>32</v>
      </c>
      <c r="P39" s="68">
        <f t="shared" si="17"/>
        <v>50</v>
      </c>
      <c r="Q39" s="45">
        <f>IF(VLOOKUP($B39,'Messieurs BRUT'!$B$6:$J$137,8,FALSE)="","",(VLOOKUP($B39,'Messieurs BRUT'!$B$6:$J$137,8,FALSE)))</f>
        <v>14</v>
      </c>
      <c r="R39" s="45">
        <f>IF(VLOOKUP($B39,'Messieurs NET'!$B$6:$J$137,8,FALSE)="","",(VLOOKUP($B39,'Messieurs NET'!$B$6:$J$137,8,FALSE)))</f>
        <v>27</v>
      </c>
      <c r="S39" s="68">
        <f t="shared" si="18"/>
        <v>41</v>
      </c>
      <c r="T39" s="45">
        <f>IF(VLOOKUP($B39,'Messieurs BRUT'!$B$6:$J$137,9,FALSE)="","",(VLOOKUP($B39,'Messieurs BRUT'!$B$6:$J$137,9,FALSE)))</f>
        <v>18</v>
      </c>
      <c r="U39" s="45">
        <f>IF(VLOOKUP($B39,'Messieurs NET'!$B$6:$J$137,9,FALSE)="","",(VLOOKUP($B39,'Messieurs NET'!$B$6:$J$137,9,FALSE)))</f>
        <v>31</v>
      </c>
      <c r="V39" s="68">
        <f t="shared" si="19"/>
        <v>49</v>
      </c>
      <c r="W39" s="45" t="str">
        <f>IF(VLOOKUP($B39,'Messieurs BRUT'!$B$6:$M$137,10,FALSE)="","",(VLOOKUP($B39,'Messieurs BRUT'!$B$6:$M$137,10,FALSE)))</f>
        <v/>
      </c>
      <c r="X39" s="45" t="str">
        <f>IF(VLOOKUP($B39,'Messieurs NET'!$B$6:$M$137,10,FALSE)="","",(VLOOKUP($B39,'Messieurs NET'!$B$6:$M$137,10,FALSE)))</f>
        <v/>
      </c>
      <c r="Y39" s="68" t="str">
        <f t="shared" si="20"/>
        <v/>
      </c>
      <c r="Z39" s="45" t="str">
        <f>IF(VLOOKUP($B39,'Messieurs BRUT'!$B$6:$L$137,11,FALSE)="","",(VLOOKUP($B39,'Messieurs BRUT'!$B$6:$L$137,11,FALSE)))</f>
        <v/>
      </c>
      <c r="AA39" s="45" t="str">
        <f>IF(VLOOKUP($B39,'Messieurs NET'!$B$6:$L$137,11,FALSE)="","",(VLOOKUP($B39,'Messieurs NET'!$B$6:$L$137,11,FALSE)))</f>
        <v/>
      </c>
      <c r="AB39" s="68" t="str">
        <f t="shared" si="21"/>
        <v/>
      </c>
      <c r="AC39" s="45">
        <f>IF(VLOOKUP($B39,'Messieurs BRUT'!$B$6:$M$137,12,FALSE)="","",(VLOOKUP($B39,'Messieurs BRUT'!$B$6:$M$137,12,FALSE)))</f>
        <v>19</v>
      </c>
      <c r="AD39" s="45">
        <f>IF(VLOOKUP($B39,'Messieurs NET'!$B$6:$M$137,12,FALSE)="","",(VLOOKUP($B39,'Messieurs NET'!$B$6:$M$137,12,FALSE)))</f>
        <v>34</v>
      </c>
      <c r="AE39" s="68">
        <f t="shared" si="22"/>
        <v>53</v>
      </c>
      <c r="AF39" s="45" t="str">
        <f>IF(VLOOKUP($B39,'Messieurs BRUT'!$B$6:$N$137,13,FALSE)="","",(VLOOKUP($B39,'Messieurs BRUT'!$B$6:$N$137,13,FALSE)))</f>
        <v/>
      </c>
      <c r="AG39" s="45" t="str">
        <f>IF(VLOOKUP($B39,'Messieurs NET'!$B$6:$N$137,13,FALSE)="","",(VLOOKUP($B39,'Messieurs NET'!$B$6:$N$137,13,FALSE)))</f>
        <v/>
      </c>
      <c r="AH39" s="68" t="str">
        <f t="shared" si="23"/>
        <v/>
      </c>
      <c r="AI39" s="68">
        <f t="shared" si="24"/>
        <v>250</v>
      </c>
      <c r="AJ39" s="69">
        <f t="shared" si="25"/>
        <v>5</v>
      </c>
      <c r="AK39" s="69">
        <f>IF(AJ39&lt;8,0,+SMALL(($G39,$J39,$M39,$P39,$S39,$V39,$Y39,$AB39,$AE39,$AH39),1))</f>
        <v>0</v>
      </c>
      <c r="AL39" s="69">
        <f>IF(AJ39&lt;9,0,+SMALL(($G39,$J39,$M39,$P39,$S39,$V39,$Y39,$AB39,$AE39,$AH39),2))</f>
        <v>0</v>
      </c>
      <c r="AM39" s="69">
        <f>IF(AJ39&lt;10,0,+SMALL(($G39,$J39,$M39,$P39,$S39,$V39,$Y39,$AB39,$AE39,$AH39),3))</f>
        <v>0</v>
      </c>
      <c r="AN39" s="69">
        <f t="shared" si="26"/>
        <v>250</v>
      </c>
      <c r="AO39" s="69">
        <f t="shared" si="27"/>
        <v>34</v>
      </c>
    </row>
    <row r="40" spans="2:41" ht="14.4">
      <c r="B40" s="65" t="s">
        <v>194</v>
      </c>
      <c r="C40" s="45"/>
      <c r="D40" s="89" t="s">
        <v>132</v>
      </c>
      <c r="E40" s="45">
        <f>IF(VLOOKUP($B40,'Messieurs BRUT'!$B$6:$E$137,4,FALSE)="","",(VLOOKUP($B40,'Messieurs BRUT'!$B$6:$E$137,4,FALSE)))</f>
        <v>7</v>
      </c>
      <c r="F40" s="45">
        <f>IF(VLOOKUP($B40,'Messieurs NET'!$B$6:E$137,4,FALSE)="","",(VLOOKUP($B40,'Messieurs NET'!$B$6:$E$137,4,FALSE)))</f>
        <v>38</v>
      </c>
      <c r="G40" s="68">
        <f t="shared" si="14"/>
        <v>45</v>
      </c>
      <c r="H40" s="45">
        <f>IF(VLOOKUP($B40,'Messieurs BRUT'!$B$6:$F$137,5,FALSE)="","",(VLOOKUP($B40,'Messieurs BRUT'!$B$6:$F$137,5,FALSE)))</f>
        <v>5</v>
      </c>
      <c r="I40" s="45">
        <f>IF(VLOOKUP($B40,'Messieurs NET'!$B$6:$F$137,5,FALSE)="","",(VLOOKUP($B40,'Messieurs NET'!$B$6:$F$137,5,FALSE)))</f>
        <v>36</v>
      </c>
      <c r="J40" s="68">
        <f t="shared" si="15"/>
        <v>41</v>
      </c>
      <c r="K40" s="45">
        <f>IF(VLOOKUP($B40,'Messieurs BRUT'!$B$6:$G$137,6,FALSE)="","",(VLOOKUP($B40,'Messieurs BRUT'!$B$6:$G$137,6,FALSE)))</f>
        <v>6</v>
      </c>
      <c r="L40" s="45">
        <f>IF(VLOOKUP($B40,'Messieurs NET'!$B$6:$G$137,6,FALSE)="","",(VLOOKUP($B40,'Messieurs NET'!$B$6:$G$137,6,FALSE)))</f>
        <v>31</v>
      </c>
      <c r="M40" s="68">
        <f t="shared" si="16"/>
        <v>37</v>
      </c>
      <c r="N40" s="45">
        <f>IF(VLOOKUP($B40,'Messieurs BRUT'!$B$6:$H$137,7,FALSE)="","",(VLOOKUP($B40,'Messieurs BRUT'!$B$6:$H$137,7,FALSE)))</f>
        <v>12</v>
      </c>
      <c r="O40" s="45">
        <f>IF(VLOOKUP($B40,'Messieurs NET'!$B$6:$H$137,7,FALSE)="","",(VLOOKUP($B40,'Messieurs NET'!$B$6:$H$137,7,FALSE)))</f>
        <v>40</v>
      </c>
      <c r="P40" s="68">
        <f t="shared" si="17"/>
        <v>52</v>
      </c>
      <c r="Q40" s="45" t="str">
        <f>IF(VLOOKUP($B40,'Messieurs BRUT'!$B$6:$J$137,8,FALSE)="","",(VLOOKUP($B40,'Messieurs BRUT'!$B$6:$J$137,8,FALSE)))</f>
        <v/>
      </c>
      <c r="R40" s="45" t="str">
        <f>IF(VLOOKUP($B40,'Messieurs NET'!$B$6:$J$137,8,FALSE)="","",(VLOOKUP($B40,'Messieurs NET'!$B$6:$J$137,8,FALSE)))</f>
        <v/>
      </c>
      <c r="S40" s="68" t="str">
        <f t="shared" si="18"/>
        <v/>
      </c>
      <c r="T40" s="45">
        <f>IF(VLOOKUP($B40,'Messieurs BRUT'!$B$6:$J$137,9,FALSE)="","",(VLOOKUP($B40,'Messieurs BRUT'!$B$6:$J$137,9,FALSE)))</f>
        <v>3</v>
      </c>
      <c r="U40" s="45">
        <f>IF(VLOOKUP($B40,'Messieurs NET'!$B$6:$J$137,9,FALSE)="","",(VLOOKUP($B40,'Messieurs NET'!$B$6:$J$137,9,FALSE)))</f>
        <v>25</v>
      </c>
      <c r="V40" s="68">
        <f t="shared" si="19"/>
        <v>28</v>
      </c>
      <c r="W40" s="45">
        <f>IF(VLOOKUP($B40,'Messieurs BRUT'!$B$6:$M$137,10,FALSE)="","",(VLOOKUP($B40,'Messieurs BRUT'!$B$6:$M$137,10,FALSE)))</f>
        <v>8</v>
      </c>
      <c r="X40" s="45">
        <f>IF(VLOOKUP($B40,'Messieurs NET'!$B$6:$M$137,10,FALSE)="","",(VLOOKUP($B40,'Messieurs NET'!$B$6:$M$137,10,FALSE)))</f>
        <v>38</v>
      </c>
      <c r="Y40" s="68">
        <f t="shared" si="20"/>
        <v>46</v>
      </c>
      <c r="Z40" s="45" t="str">
        <f>IF(VLOOKUP($B40,'Messieurs BRUT'!$B$6:$L$137,11,FALSE)="","",(VLOOKUP($B40,'Messieurs BRUT'!$B$6:$L$137,11,FALSE)))</f>
        <v/>
      </c>
      <c r="AA40" s="45" t="str">
        <f>IF(VLOOKUP($B40,'Messieurs NET'!$B$6:$L$137,11,FALSE)="","",(VLOOKUP($B40,'Messieurs NET'!$B$6:$L$137,11,FALSE)))</f>
        <v/>
      </c>
      <c r="AB40" s="68" t="str">
        <f t="shared" si="21"/>
        <v/>
      </c>
      <c r="AC40" s="45" t="str">
        <f>IF(VLOOKUP($B40,'Messieurs BRUT'!$B$6:$M$137,12,FALSE)="","",(VLOOKUP($B40,'Messieurs BRUT'!$B$6:$M$137,12,FALSE)))</f>
        <v/>
      </c>
      <c r="AD40" s="45" t="str">
        <f>IF(VLOOKUP($B40,'Messieurs NET'!$B$6:$M$137,12,FALSE)="","",(VLOOKUP($B40,'Messieurs NET'!$B$6:$M$137,12,FALSE)))</f>
        <v/>
      </c>
      <c r="AE40" s="68" t="str">
        <f t="shared" si="22"/>
        <v/>
      </c>
      <c r="AF40" s="45" t="str">
        <f>IF(VLOOKUP($B40,'Messieurs BRUT'!$B$6:$N$137,13,FALSE)="","",(VLOOKUP($B40,'Messieurs BRUT'!$B$6:$N$137,13,FALSE)))</f>
        <v/>
      </c>
      <c r="AG40" s="45" t="str">
        <f>IF(VLOOKUP($B40,'Messieurs NET'!$B$6:$N$137,13,FALSE)="","",(VLOOKUP($B40,'Messieurs NET'!$B$6:$N$137,13,FALSE)))</f>
        <v/>
      </c>
      <c r="AH40" s="68" t="str">
        <f t="shared" si="23"/>
        <v/>
      </c>
      <c r="AI40" s="68">
        <f t="shared" si="24"/>
        <v>249</v>
      </c>
      <c r="AJ40" s="69">
        <f t="shared" si="25"/>
        <v>6</v>
      </c>
      <c r="AK40" s="69">
        <f>IF(AJ40&lt;8,0,+SMALL(($G40,$J40,$M40,$P40,$S40,$V40,$Y40,$AB40,$AE40,$AH40),1))</f>
        <v>0</v>
      </c>
      <c r="AL40" s="69">
        <f>IF(AJ40&lt;9,0,+SMALL(($G40,$J40,$M40,$P40,$S40,$V40,$Y40,$AB40,$AE40,$AH40),2))</f>
        <v>0</v>
      </c>
      <c r="AM40" s="69">
        <f>IF(AJ40&lt;10,0,+SMALL(($G40,$J40,$M40,$P40,$S40,$V40,$Y40,$AB40,$AE40,$AH40),3))</f>
        <v>0</v>
      </c>
      <c r="AN40" s="69">
        <f t="shared" si="26"/>
        <v>249</v>
      </c>
      <c r="AO40" s="69">
        <f t="shared" si="27"/>
        <v>35</v>
      </c>
    </row>
    <row r="41" spans="2:41" ht="14.4">
      <c r="B41" s="65" t="s">
        <v>257</v>
      </c>
      <c r="C41" s="45"/>
      <c r="D41" s="64" t="s">
        <v>61</v>
      </c>
      <c r="E41" s="45" t="str">
        <f>IF(VLOOKUP($B41,'Messieurs BRUT'!$B$6:$E$137,4,FALSE)="","",(VLOOKUP($B41,'Messieurs BRUT'!$B$6:$E$137,4,FALSE)))</f>
        <v/>
      </c>
      <c r="F41" s="45" t="str">
        <f>IF(VLOOKUP($B41,'Messieurs NET'!$B$6:E$137,4,FALSE)="","",(VLOOKUP($B41,'Messieurs NET'!$B$6:$E$137,4,FALSE)))</f>
        <v/>
      </c>
      <c r="G41" s="68" t="str">
        <f t="shared" si="14"/>
        <v/>
      </c>
      <c r="H41" s="45" t="str">
        <f>IF(VLOOKUP($B41,'Messieurs BRUT'!$B$6:$F$137,5,FALSE)="","",(VLOOKUP($B41,'Messieurs BRUT'!$B$6:$F$137,5,FALSE)))</f>
        <v/>
      </c>
      <c r="I41" s="45" t="str">
        <f>IF(VLOOKUP($B41,'Messieurs NET'!$B$6:$F$137,5,FALSE)="","",(VLOOKUP($B41,'Messieurs NET'!$B$6:$F$137,5,FALSE)))</f>
        <v/>
      </c>
      <c r="J41" s="68" t="str">
        <f t="shared" si="15"/>
        <v/>
      </c>
      <c r="K41" s="45" t="str">
        <f>IF(VLOOKUP($B41,'Messieurs BRUT'!$B$6:$G$137,6,FALSE)="","",(VLOOKUP($B41,'Messieurs BRUT'!$B$6:$G$137,6,FALSE)))</f>
        <v/>
      </c>
      <c r="L41" s="45" t="str">
        <f>IF(VLOOKUP($B41,'Messieurs NET'!$B$6:$G$137,6,FALSE)="","",(VLOOKUP($B41,'Messieurs NET'!$B$6:$G$137,6,FALSE)))</f>
        <v/>
      </c>
      <c r="M41" s="68" t="str">
        <f t="shared" si="16"/>
        <v/>
      </c>
      <c r="N41" s="45">
        <f>IF(VLOOKUP($B41,'Messieurs BRUT'!$B$6:$H$137,7,FALSE)="","",(VLOOKUP($B41,'Messieurs BRUT'!$B$6:$H$137,7,FALSE)))</f>
        <v>18</v>
      </c>
      <c r="O41" s="45">
        <f>IF(VLOOKUP($B41,'Messieurs NET'!$B$6:$H$137,7,FALSE)="","",(VLOOKUP($B41,'Messieurs NET'!$B$6:$H$137,7,FALSE)))</f>
        <v>34</v>
      </c>
      <c r="P41" s="68">
        <f t="shared" si="17"/>
        <v>52</v>
      </c>
      <c r="Q41" s="45" t="str">
        <f>IF(VLOOKUP($B41,'Messieurs BRUT'!$B$6:$J$137,8,FALSE)="","",(VLOOKUP($B41,'Messieurs BRUT'!$B$6:$J$137,8,FALSE)))</f>
        <v/>
      </c>
      <c r="R41" s="45" t="str">
        <f>IF(VLOOKUP($B41,'Messieurs NET'!$B$6:$J$137,8,FALSE)="","",(VLOOKUP($B41,'Messieurs NET'!$B$6:$J$137,8,FALSE)))</f>
        <v/>
      </c>
      <c r="S41" s="68" t="str">
        <f t="shared" si="18"/>
        <v/>
      </c>
      <c r="T41" s="45">
        <f>IF(VLOOKUP($B41,'Messieurs BRUT'!$B$6:$J$137,9,FALSE)="","",(VLOOKUP($B41,'Messieurs BRUT'!$B$6:$J$137,9,FALSE)))</f>
        <v>21</v>
      </c>
      <c r="U41" s="45">
        <f>IF(VLOOKUP($B41,'Messieurs NET'!$B$6:$J$137,9,FALSE)="","",(VLOOKUP($B41,'Messieurs NET'!$B$6:$J$137,9,FALSE)))</f>
        <v>34</v>
      </c>
      <c r="V41" s="68">
        <f t="shared" si="19"/>
        <v>55</v>
      </c>
      <c r="W41" s="45">
        <f>IF(VLOOKUP($B41,'Messieurs BRUT'!$B$6:$M$137,10,FALSE)="","",(VLOOKUP($B41,'Messieurs BRUT'!$B$6:$M$137,10,FALSE)))</f>
        <v>18</v>
      </c>
      <c r="X41" s="45">
        <f>IF(VLOOKUP($B41,'Messieurs NET'!$B$6:$M$137,10,FALSE)="","",(VLOOKUP($B41,'Messieurs NET'!$B$6:$M$137,10,FALSE)))</f>
        <v>31</v>
      </c>
      <c r="Y41" s="68">
        <f t="shared" si="20"/>
        <v>49</v>
      </c>
      <c r="Z41" s="45">
        <f>IF(VLOOKUP($B41,'Messieurs BRUT'!$B$6:$L$137,11,FALSE)="","",(VLOOKUP($B41,'Messieurs BRUT'!$B$6:$L$137,11,FALSE)))</f>
        <v>15</v>
      </c>
      <c r="AA41" s="45">
        <f>IF(VLOOKUP($B41,'Messieurs NET'!$B$6:$L$137,11,FALSE)="","",(VLOOKUP($B41,'Messieurs NET'!$B$6:$L$137,11,FALSE)))</f>
        <v>28</v>
      </c>
      <c r="AB41" s="68">
        <f t="shared" si="21"/>
        <v>43</v>
      </c>
      <c r="AC41" s="45" t="str">
        <f>IF(VLOOKUP($B41,'Messieurs BRUT'!$B$6:$M$137,12,FALSE)="","",(VLOOKUP($B41,'Messieurs BRUT'!$B$6:$M$137,12,FALSE)))</f>
        <v/>
      </c>
      <c r="AD41" s="45" t="str">
        <f>IF(VLOOKUP($B41,'Messieurs NET'!$B$6:$M$137,12,FALSE)="","",(VLOOKUP($B41,'Messieurs NET'!$B$6:$M$137,12,FALSE)))</f>
        <v/>
      </c>
      <c r="AE41" s="68" t="str">
        <f t="shared" si="22"/>
        <v/>
      </c>
      <c r="AF41" s="45">
        <f>IF(VLOOKUP($B41,'Messieurs BRUT'!$B$6:$N$137,13,FALSE)="","",(VLOOKUP($B41,'Messieurs BRUT'!$B$6:$N$137,13,FALSE)))</f>
        <v>18</v>
      </c>
      <c r="AG41" s="45">
        <f>IF(VLOOKUP($B41,'Messieurs NET'!$B$6:$N$137,13,FALSE)="","",(VLOOKUP($B41,'Messieurs NET'!$B$6:$N$137,13,FALSE)))</f>
        <v>32</v>
      </c>
      <c r="AH41" s="68">
        <f t="shared" si="23"/>
        <v>50</v>
      </c>
      <c r="AI41" s="68">
        <f t="shared" si="24"/>
        <v>249</v>
      </c>
      <c r="AJ41" s="69">
        <f t="shared" si="25"/>
        <v>5</v>
      </c>
      <c r="AK41" s="69">
        <f>IF(AJ41&lt;8,0,+SMALL(($G41,$J41,$M41,$P41,$S41,$V41,$Y41,$AB41,$AE41,$AH41),1))</f>
        <v>0</v>
      </c>
      <c r="AL41" s="69">
        <f>IF(AJ41&lt;9,0,+SMALL(($G41,$J41,$M41,$P41,$S41,$V41,$Y41,$AB41,$AE41,$AH41),2))</f>
        <v>0</v>
      </c>
      <c r="AM41" s="69">
        <f>IF(AJ41&lt;10,0,+SMALL(($G41,$J41,$M41,$P41,$S41,$V41,$Y41,$AB41,$AE41,$AH41),3))</f>
        <v>0</v>
      </c>
      <c r="AN41" s="69">
        <f t="shared" si="26"/>
        <v>249</v>
      </c>
      <c r="AO41" s="69">
        <f t="shared" si="27"/>
        <v>35</v>
      </c>
    </row>
    <row r="42" spans="2:41" ht="14.4">
      <c r="B42" s="65" t="s">
        <v>17</v>
      </c>
      <c r="C42" s="66"/>
      <c r="D42" s="97" t="s">
        <v>12</v>
      </c>
      <c r="E42" s="45">
        <f>IF(VLOOKUP($B42,'Messieurs BRUT'!$B$6:$E$137,4,FALSE)="","",(VLOOKUP($B42,'Messieurs BRUT'!$B$6:$E$137,4,FALSE)))</f>
        <v>4</v>
      </c>
      <c r="F42" s="45">
        <f>IF(VLOOKUP($B42,'Messieurs NET'!$B$6:E$137,4,FALSE)="","",(VLOOKUP($B42,'Messieurs NET'!$B$6:$E$137,4,FALSE)))</f>
        <v>24</v>
      </c>
      <c r="G42" s="68">
        <f t="shared" si="14"/>
        <v>28</v>
      </c>
      <c r="H42" s="45">
        <f>IF(VLOOKUP($B42,'Messieurs BRUT'!$B$6:$F$137,5,FALSE)="","",(VLOOKUP($B42,'Messieurs BRUT'!$B$6:$F$137,5,FALSE)))</f>
        <v>7</v>
      </c>
      <c r="I42" s="45">
        <f>IF(VLOOKUP($B42,'Messieurs NET'!$B$6:$F$137,5,FALSE)="","",(VLOOKUP($B42,'Messieurs NET'!$B$6:$F$137,5,FALSE)))</f>
        <v>35</v>
      </c>
      <c r="J42" s="68">
        <f t="shared" si="15"/>
        <v>42</v>
      </c>
      <c r="K42" s="45">
        <f>IF(VLOOKUP($B42,'Messieurs BRUT'!$B$6:$G$137,6,FALSE)="","",(VLOOKUP($B42,'Messieurs BRUT'!$B$6:$G$137,6,FALSE)))</f>
        <v>9</v>
      </c>
      <c r="L42" s="45">
        <f>IF(VLOOKUP($B42,'Messieurs NET'!$B$6:$G$137,6,FALSE)="","",(VLOOKUP($B42,'Messieurs NET'!$B$6:$G$137,6,FALSE)))</f>
        <v>36</v>
      </c>
      <c r="M42" s="68">
        <f t="shared" si="16"/>
        <v>45</v>
      </c>
      <c r="N42" s="45">
        <f>IF(VLOOKUP($B42,'Messieurs BRUT'!$B$6:$H$137,7,FALSE)="","",(VLOOKUP($B42,'Messieurs BRUT'!$B$6:$H$137,7,FALSE)))</f>
        <v>6</v>
      </c>
      <c r="O42" s="45">
        <f>IF(VLOOKUP($B42,'Messieurs NET'!$B$6:$H$137,7,FALSE)="","",(VLOOKUP($B42,'Messieurs NET'!$B$6:$H$137,7,FALSE)))</f>
        <v>24</v>
      </c>
      <c r="P42" s="68">
        <f t="shared" si="17"/>
        <v>30</v>
      </c>
      <c r="Q42" s="45">
        <f>IF(VLOOKUP($B42,'Messieurs BRUT'!$B$6:$J$137,8,FALSE)="","",(VLOOKUP($B42,'Messieurs BRUT'!$B$6:$J$137,8,FALSE)))</f>
        <v>4</v>
      </c>
      <c r="R42" s="45">
        <f>IF(VLOOKUP($B42,'Messieurs NET'!$B$6:$J$137,8,FALSE)="","",(VLOOKUP($B42,'Messieurs NET'!$B$6:$J$137,8,FALSE)))</f>
        <v>21</v>
      </c>
      <c r="S42" s="68">
        <f t="shared" si="18"/>
        <v>25</v>
      </c>
      <c r="T42" s="45">
        <f>IF(VLOOKUP($B42,'Messieurs BRUT'!$B$6:$J$137,9,FALSE)="","",(VLOOKUP($B42,'Messieurs BRUT'!$B$6:$J$137,9,FALSE)))</f>
        <v>8</v>
      </c>
      <c r="U42" s="45">
        <f>IF(VLOOKUP($B42,'Messieurs NET'!$B$6:$J$137,9,FALSE)="","",(VLOOKUP($B42,'Messieurs NET'!$B$6:$J$137,9,FALSE)))</f>
        <v>24</v>
      </c>
      <c r="V42" s="68">
        <f t="shared" si="19"/>
        <v>32</v>
      </c>
      <c r="W42" s="45" t="str">
        <f>IF(VLOOKUP($B42,'Messieurs BRUT'!$B$6:$M$137,10,FALSE)="","",(VLOOKUP($B42,'Messieurs BRUT'!$B$6:$M$137,10,FALSE)))</f>
        <v/>
      </c>
      <c r="X42" s="45" t="str">
        <f>IF(VLOOKUP($B42,'Messieurs NET'!$B$6:$M$137,10,FALSE)="","",(VLOOKUP($B42,'Messieurs NET'!$B$6:$M$137,10,FALSE)))</f>
        <v/>
      </c>
      <c r="Y42" s="68" t="str">
        <f t="shared" si="20"/>
        <v/>
      </c>
      <c r="Z42" s="45">
        <f>IF(VLOOKUP($B42,'Messieurs BRUT'!$B$6:$L$137,11,FALSE)="","",(VLOOKUP($B42,'Messieurs BRUT'!$B$6:$L$137,11,FALSE)))</f>
        <v>3</v>
      </c>
      <c r="AA42" s="45">
        <f>IF(VLOOKUP($B42,'Messieurs NET'!$B$6:$L$137,11,FALSE)="","",(VLOOKUP($B42,'Messieurs NET'!$B$6:$L$137,11,FALSE)))</f>
        <v>18</v>
      </c>
      <c r="AB42" s="68">
        <f t="shared" si="21"/>
        <v>21</v>
      </c>
      <c r="AC42" s="45" t="str">
        <f>IF(VLOOKUP($B42,'Messieurs BRUT'!$B$6:$M$137,12,FALSE)="","",(VLOOKUP($B42,'Messieurs BRUT'!$B$6:$M$137,12,FALSE)))</f>
        <v/>
      </c>
      <c r="AD42" s="45" t="str">
        <f>IF(VLOOKUP($B42,'Messieurs NET'!$B$6:$M$137,12,FALSE)="","",(VLOOKUP($B42,'Messieurs NET'!$B$6:$M$137,12,FALSE)))</f>
        <v/>
      </c>
      <c r="AE42" s="68" t="str">
        <f t="shared" si="22"/>
        <v/>
      </c>
      <c r="AF42" s="45">
        <f>IF(VLOOKUP($B42,'Messieurs BRUT'!$B$6:$N$137,13,FALSE)="","",(VLOOKUP($B42,'Messieurs BRUT'!$B$6:$N$137,13,FALSE)))</f>
        <v>10</v>
      </c>
      <c r="AG42" s="45">
        <f>IF(VLOOKUP($B42,'Messieurs NET'!$B$6:$N$137,13,FALSE)="","",(VLOOKUP($B42,'Messieurs NET'!$B$6:$N$137,13,FALSE)))</f>
        <v>36</v>
      </c>
      <c r="AH42" s="68">
        <f t="shared" si="23"/>
        <v>46</v>
      </c>
      <c r="AI42" s="68">
        <f t="shared" si="24"/>
        <v>269</v>
      </c>
      <c r="AJ42" s="69">
        <f t="shared" si="25"/>
        <v>8</v>
      </c>
      <c r="AK42" s="69">
        <f>IF(AJ42&lt;8,0,+SMALL(($G42,$J42,$M42,$P42,$S42,$V42,$Y42,$AB42,$AE42,$AH42),1))</f>
        <v>21</v>
      </c>
      <c r="AL42" s="69">
        <f>IF(AJ42&lt;9,0,+SMALL(($G42,$J42,$M42,$P42,$S42,$V42,$Y42,$AB42,$AE42,$AH42),2))</f>
        <v>0</v>
      </c>
      <c r="AM42" s="69">
        <f>IF(AJ42&lt;10,0,+SMALL(($G42,$J42,$M42,$P42,$S42,$V42,$Y42,$AB42,$AE42,$AH42),3))</f>
        <v>0</v>
      </c>
      <c r="AN42" s="69">
        <f t="shared" si="26"/>
        <v>248</v>
      </c>
      <c r="AO42" s="69">
        <f t="shared" si="27"/>
        <v>37</v>
      </c>
    </row>
    <row r="43" spans="2:41" ht="14.4">
      <c r="B43" s="65" t="s">
        <v>228</v>
      </c>
      <c r="C43" s="66"/>
      <c r="D43" s="93" t="s">
        <v>140</v>
      </c>
      <c r="E43" s="45" t="str">
        <f>IF(VLOOKUP($B43,'Messieurs BRUT'!$B$6:$E$137,4,FALSE)="","",(VLOOKUP($B43,'Messieurs BRUT'!$B$6:$E$137,4,FALSE)))</f>
        <v/>
      </c>
      <c r="F43" s="45" t="str">
        <f>IF(VLOOKUP($B43,'Messieurs NET'!$B$6:E$137,4,FALSE)="","",(VLOOKUP($B43,'Messieurs NET'!$B$6:$E$137,4,FALSE)))</f>
        <v/>
      </c>
      <c r="G43" s="68" t="str">
        <f t="shared" si="14"/>
        <v/>
      </c>
      <c r="H43" s="45">
        <f>IF(VLOOKUP($B43,'Messieurs BRUT'!$B$6:$F$137,5,FALSE)="","",(VLOOKUP($B43,'Messieurs BRUT'!$B$6:$F$137,5,FALSE)))</f>
        <v>3</v>
      </c>
      <c r="I43" s="45">
        <f>IF(VLOOKUP($B43,'Messieurs NET'!$B$6:$F$137,5,FALSE)="","",(VLOOKUP($B43,'Messieurs NET'!$B$6:$F$137,5,FALSE)))</f>
        <v>28</v>
      </c>
      <c r="J43" s="68">
        <f t="shared" si="15"/>
        <v>31</v>
      </c>
      <c r="K43" s="45">
        <f>IF(VLOOKUP($B43,'Messieurs BRUT'!$B$6:$G$137,6,FALSE)="","",(VLOOKUP($B43,'Messieurs BRUT'!$B$6:$G$137,6,FALSE)))</f>
        <v>3</v>
      </c>
      <c r="L43" s="45">
        <f>IF(VLOOKUP($B43,'Messieurs NET'!$B$6:$G$137,6,FALSE)="","",(VLOOKUP($B43,'Messieurs NET'!$B$6:$G$137,6,FALSE)))</f>
        <v>26</v>
      </c>
      <c r="M43" s="68">
        <f t="shared" si="16"/>
        <v>29</v>
      </c>
      <c r="N43" s="45">
        <f>IF(VLOOKUP($B43,'Messieurs BRUT'!$B$6:$H$137,7,FALSE)="","",(VLOOKUP($B43,'Messieurs BRUT'!$B$6:$H$137,7,FALSE)))</f>
        <v>6</v>
      </c>
      <c r="O43" s="45">
        <f>IF(VLOOKUP($B43,'Messieurs NET'!$B$6:$H$137,7,FALSE)="","",(VLOOKUP($B43,'Messieurs NET'!$B$6:$H$137,7,FALSE)))</f>
        <v>28</v>
      </c>
      <c r="P43" s="68">
        <f t="shared" si="17"/>
        <v>34</v>
      </c>
      <c r="Q43" s="45">
        <f>IF(VLOOKUP($B43,'Messieurs BRUT'!$B$6:$J$137,8,FALSE)="","",(VLOOKUP($B43,'Messieurs BRUT'!$B$6:$J$137,8,FALSE)))</f>
        <v>5</v>
      </c>
      <c r="R43" s="45">
        <f>IF(VLOOKUP($B43,'Messieurs NET'!$B$6:$J$137,8,FALSE)="","",(VLOOKUP($B43,'Messieurs NET'!$B$6:$J$137,8,FALSE)))</f>
        <v>32</v>
      </c>
      <c r="S43" s="68">
        <f t="shared" si="18"/>
        <v>37</v>
      </c>
      <c r="T43" s="45">
        <f>IF(VLOOKUP($B43,'Messieurs BRUT'!$B$6:$J$137,9,FALSE)="","",(VLOOKUP($B43,'Messieurs BRUT'!$B$6:$J$137,9,FALSE)))</f>
        <v>5</v>
      </c>
      <c r="U43" s="45">
        <f>IF(VLOOKUP($B43,'Messieurs NET'!$B$6:$J$137,9,FALSE)="","",(VLOOKUP($B43,'Messieurs NET'!$B$6:$J$137,9,FALSE)))</f>
        <v>27</v>
      </c>
      <c r="V43" s="68">
        <f t="shared" si="19"/>
        <v>32</v>
      </c>
      <c r="W43" s="45" t="str">
        <f>IF(VLOOKUP($B43,'Messieurs BRUT'!$B$6:$M$137,10,FALSE)="","",(VLOOKUP($B43,'Messieurs BRUT'!$B$6:$M$137,10,FALSE)))</f>
        <v/>
      </c>
      <c r="X43" s="45" t="str">
        <f>IF(VLOOKUP($B43,'Messieurs NET'!$B$6:$M$137,10,FALSE)="","",(VLOOKUP($B43,'Messieurs NET'!$B$6:$M$137,10,FALSE)))</f>
        <v/>
      </c>
      <c r="Y43" s="68" t="str">
        <f t="shared" si="20"/>
        <v/>
      </c>
      <c r="Z43" s="45">
        <f>IF(VLOOKUP($B43,'Messieurs BRUT'!$B$6:$L$137,11,FALSE)="","",(VLOOKUP($B43,'Messieurs BRUT'!$B$6:$L$137,11,FALSE)))</f>
        <v>9</v>
      </c>
      <c r="AA43" s="45">
        <f>IF(VLOOKUP($B43,'Messieurs NET'!$B$6:$L$137,11,FALSE)="","",(VLOOKUP($B43,'Messieurs NET'!$B$6:$L$137,11,FALSE)))</f>
        <v>34</v>
      </c>
      <c r="AB43" s="68">
        <f t="shared" si="21"/>
        <v>43</v>
      </c>
      <c r="AC43" s="45">
        <f>IF(VLOOKUP($B43,'Messieurs BRUT'!$B$6:$M$137,12,FALSE)="","",(VLOOKUP($B43,'Messieurs BRUT'!$B$6:$M$137,12,FALSE)))</f>
        <v>10</v>
      </c>
      <c r="AD43" s="45">
        <f>IF(VLOOKUP($B43,'Messieurs NET'!$B$6:$M$137,12,FALSE)="","",(VLOOKUP($B43,'Messieurs NET'!$B$6:$M$137,12,FALSE)))</f>
        <v>31</v>
      </c>
      <c r="AE43" s="68">
        <f t="shared" si="22"/>
        <v>41</v>
      </c>
      <c r="AF43" s="45">
        <f>IF(VLOOKUP($B43,'Messieurs BRUT'!$B$6:$N$137,13,FALSE)="","",(VLOOKUP($B43,'Messieurs BRUT'!$B$6:$N$137,13,FALSE)))</f>
        <v>3</v>
      </c>
      <c r="AG43" s="45">
        <f>IF(VLOOKUP($B43,'Messieurs NET'!$B$6:$N$137,13,FALSE)="","",(VLOOKUP($B43,'Messieurs NET'!$B$6:$N$137,13,FALSE)))</f>
        <v>19</v>
      </c>
      <c r="AH43" s="68">
        <f t="shared" si="23"/>
        <v>22</v>
      </c>
      <c r="AI43" s="68">
        <f t="shared" si="24"/>
        <v>269</v>
      </c>
      <c r="AJ43" s="69">
        <f t="shared" si="25"/>
        <v>8</v>
      </c>
      <c r="AK43" s="69">
        <f>IF(AJ43&lt;8,0,+SMALL(($G43,$J43,$M43,$P43,$S43,$V43,$Y43,$AB43,$AE43,$AH43),1))</f>
        <v>22</v>
      </c>
      <c r="AL43" s="69">
        <f>IF(AJ43&lt;9,0,+SMALL(($G43,$J43,$M43,$P43,$S43,$V43,$Y43,$AB43,$AE43,$AH43),2))</f>
        <v>0</v>
      </c>
      <c r="AM43" s="69">
        <f>IF(AJ43&lt;10,0,+SMALL(($G43,$J43,$M43,$P43,$S43,$V43,$Y43,$AB43,$AE43,$AH43),3))</f>
        <v>0</v>
      </c>
      <c r="AN43" s="69">
        <f t="shared" si="26"/>
        <v>247</v>
      </c>
      <c r="AO43" s="69">
        <f t="shared" si="27"/>
        <v>38</v>
      </c>
    </row>
    <row r="44" spans="2:41" ht="14.4">
      <c r="B44" s="65" t="s">
        <v>30</v>
      </c>
      <c r="C44" s="66"/>
      <c r="D44" s="97" t="s">
        <v>12</v>
      </c>
      <c r="E44" s="45">
        <f>IF(VLOOKUP($B44,'Messieurs BRUT'!$B$6:$E$137,4,FALSE)="","",(VLOOKUP($B44,'Messieurs BRUT'!$B$6:$E$137,4,FALSE)))</f>
        <v>6</v>
      </c>
      <c r="F44" s="45">
        <f>IF(VLOOKUP($B44,'Messieurs NET'!$B$6:E$137,4,FALSE)="","",(VLOOKUP($B44,'Messieurs NET'!$B$6:$E$137,4,FALSE)))</f>
        <v>31</v>
      </c>
      <c r="G44" s="68">
        <f t="shared" si="14"/>
        <v>37</v>
      </c>
      <c r="H44" s="45">
        <f>IF(VLOOKUP($B44,'Messieurs BRUT'!$B$6:$F$137,5,FALSE)="","",(VLOOKUP($B44,'Messieurs BRUT'!$B$6:$F$137,5,FALSE)))</f>
        <v>4</v>
      </c>
      <c r="I44" s="45">
        <f>IF(VLOOKUP($B44,'Messieurs NET'!$B$6:$F$137,5,FALSE)="","",(VLOOKUP($B44,'Messieurs NET'!$B$6:$F$137,5,FALSE)))</f>
        <v>23</v>
      </c>
      <c r="J44" s="68">
        <f t="shared" si="15"/>
        <v>27</v>
      </c>
      <c r="K44" s="45">
        <f>IF(VLOOKUP($B44,'Messieurs BRUT'!$B$6:$G$137,6,FALSE)="","",(VLOOKUP($B44,'Messieurs BRUT'!$B$6:$G$137,6,FALSE)))</f>
        <v>3</v>
      </c>
      <c r="L44" s="45">
        <f>IF(VLOOKUP($B44,'Messieurs NET'!$B$6:$G$137,6,FALSE)="","",(VLOOKUP($B44,'Messieurs NET'!$B$6:$G$137,6,FALSE)))</f>
        <v>24</v>
      </c>
      <c r="M44" s="68">
        <f t="shared" si="16"/>
        <v>27</v>
      </c>
      <c r="N44" s="45" t="str">
        <f>IF(VLOOKUP($B44,'Messieurs BRUT'!$B$6:$H$137,7,FALSE)="","",(VLOOKUP($B44,'Messieurs BRUT'!$B$6:$H$137,7,FALSE)))</f>
        <v/>
      </c>
      <c r="O44" s="45" t="str">
        <f>IF(VLOOKUP($B44,'Messieurs NET'!$B$6:$H$137,7,FALSE)="","",(VLOOKUP($B44,'Messieurs NET'!$B$6:$H$137,7,FALSE)))</f>
        <v/>
      </c>
      <c r="P44" s="68" t="str">
        <f t="shared" si="17"/>
        <v/>
      </c>
      <c r="Q44" s="45" t="str">
        <f>IF(VLOOKUP($B44,'Messieurs BRUT'!$B$6:$J$137,8,FALSE)="","",(VLOOKUP($B44,'Messieurs BRUT'!$B$6:$J$137,8,FALSE)))</f>
        <v/>
      </c>
      <c r="R44" s="45" t="str">
        <f>IF(VLOOKUP($B44,'Messieurs NET'!$B$6:$J$137,8,FALSE)="","",(VLOOKUP($B44,'Messieurs NET'!$B$6:$J$137,8,FALSE)))</f>
        <v/>
      </c>
      <c r="S44" s="68" t="str">
        <f t="shared" si="18"/>
        <v/>
      </c>
      <c r="T44" s="45">
        <f>IF(VLOOKUP($B44,'Messieurs BRUT'!$B$6:$J$137,9,FALSE)="","",(VLOOKUP($B44,'Messieurs BRUT'!$B$6:$J$137,9,FALSE)))</f>
        <v>9</v>
      </c>
      <c r="U44" s="45">
        <f>IF(VLOOKUP($B44,'Messieurs NET'!$B$6:$J$137,9,FALSE)="","",(VLOOKUP($B44,'Messieurs NET'!$B$6:$J$137,9,FALSE)))</f>
        <v>30</v>
      </c>
      <c r="V44" s="68">
        <f t="shared" si="19"/>
        <v>39</v>
      </c>
      <c r="W44" s="45" t="str">
        <f>IF(VLOOKUP($B44,'Messieurs BRUT'!$B$6:$M$137,10,FALSE)="","",(VLOOKUP($B44,'Messieurs BRUT'!$B$6:$M$137,10,FALSE)))</f>
        <v/>
      </c>
      <c r="X44" s="45" t="str">
        <f>IF(VLOOKUP($B44,'Messieurs NET'!$B$6:$M$137,10,FALSE)="","",(VLOOKUP($B44,'Messieurs NET'!$B$6:$M$137,10,FALSE)))</f>
        <v/>
      </c>
      <c r="Y44" s="68" t="str">
        <f t="shared" si="20"/>
        <v/>
      </c>
      <c r="Z44" s="45">
        <f>IF(VLOOKUP($B44,'Messieurs BRUT'!$B$6:$L$137,11,FALSE)="","",(VLOOKUP($B44,'Messieurs BRUT'!$B$6:$L$137,11,FALSE)))</f>
        <v>6</v>
      </c>
      <c r="AA44" s="45">
        <f>IF(VLOOKUP($B44,'Messieurs NET'!$B$6:$L$137,11,FALSE)="","",(VLOOKUP($B44,'Messieurs NET'!$B$6:$L$137,11,FALSE)))</f>
        <v>28</v>
      </c>
      <c r="AB44" s="68">
        <f t="shared" si="21"/>
        <v>34</v>
      </c>
      <c r="AC44" s="45">
        <f>IF(VLOOKUP($B44,'Messieurs BRUT'!$B$6:$M$137,12,FALSE)="","",(VLOOKUP($B44,'Messieurs BRUT'!$B$6:$M$137,12,FALSE)))</f>
        <v>7</v>
      </c>
      <c r="AD44" s="45">
        <f>IF(VLOOKUP($B44,'Messieurs NET'!$B$6:$M$137,12,FALSE)="","",(VLOOKUP($B44,'Messieurs NET'!$B$6:$M$137,12,FALSE)))</f>
        <v>33</v>
      </c>
      <c r="AE44" s="68">
        <f t="shared" si="22"/>
        <v>40</v>
      </c>
      <c r="AF44" s="45">
        <f>IF(VLOOKUP($B44,'Messieurs BRUT'!$B$6:$N$137,13,FALSE)="","",(VLOOKUP($B44,'Messieurs BRUT'!$B$6:$N$137,13,FALSE)))</f>
        <v>7</v>
      </c>
      <c r="AG44" s="45">
        <f>IF(VLOOKUP($B44,'Messieurs NET'!$B$6:$N$137,13,FALSE)="","",(VLOOKUP($B44,'Messieurs NET'!$B$6:$N$137,13,FALSE)))</f>
        <v>35</v>
      </c>
      <c r="AH44" s="68">
        <f t="shared" si="23"/>
        <v>42</v>
      </c>
      <c r="AI44" s="68">
        <f t="shared" si="24"/>
        <v>246</v>
      </c>
      <c r="AJ44" s="69">
        <f t="shared" si="25"/>
        <v>7</v>
      </c>
      <c r="AK44" s="69">
        <f>IF(AJ44&lt;8,0,+SMALL(($G44,$J44,$M44,$P44,$S44,$V44,$Y44,$AB44,$AE44,$AH44),1))</f>
        <v>0</v>
      </c>
      <c r="AL44" s="69">
        <f>IF(AJ44&lt;9,0,+SMALL(($G44,$J44,$M44,$P44,$S44,$V44,$Y44,$AB44,$AE44,$AH44),2))</f>
        <v>0</v>
      </c>
      <c r="AM44" s="69">
        <f>IF(AJ44&lt;10,0,+SMALL(($G44,$J44,$M44,$P44,$S44,$V44,$Y44,$AB44,$AE44,$AH44),3))</f>
        <v>0</v>
      </c>
      <c r="AN44" s="69">
        <f t="shared" si="26"/>
        <v>246</v>
      </c>
      <c r="AO44" s="69">
        <f t="shared" si="27"/>
        <v>39</v>
      </c>
    </row>
    <row r="45" spans="2:41" ht="14.4">
      <c r="B45" s="65" t="s">
        <v>126</v>
      </c>
      <c r="C45" s="45"/>
      <c r="D45" s="63" t="s">
        <v>27</v>
      </c>
      <c r="E45" s="45">
        <f>IF(VLOOKUP($B45,'Messieurs BRUT'!$B$6:$E$137,4,FALSE)="","",(VLOOKUP($B45,'Messieurs BRUT'!$B$6:$E$137,4,FALSE)))</f>
        <v>10</v>
      </c>
      <c r="F45" s="45">
        <f>IF(VLOOKUP($B45,'Messieurs NET'!$B$6:E$137,4,FALSE)="","",(VLOOKUP($B45,'Messieurs NET'!$B$6:$E$137,4,FALSE)))</f>
        <v>31</v>
      </c>
      <c r="G45" s="68">
        <f t="shared" si="14"/>
        <v>41</v>
      </c>
      <c r="H45" s="45">
        <f>IF(VLOOKUP($B45,'Messieurs BRUT'!$B$6:$F$137,5,FALSE)="","",(VLOOKUP($B45,'Messieurs BRUT'!$B$6:$F$137,5,FALSE)))</f>
        <v>13</v>
      </c>
      <c r="I45" s="45">
        <f>IF(VLOOKUP($B45,'Messieurs NET'!$B$6:$F$137,5,FALSE)="","",(VLOOKUP($B45,'Messieurs NET'!$B$6:$F$137,5,FALSE)))</f>
        <v>33</v>
      </c>
      <c r="J45" s="68">
        <f t="shared" si="15"/>
        <v>46</v>
      </c>
      <c r="K45" s="45">
        <f>IF(VLOOKUP($B45,'Messieurs BRUT'!$B$6:$G$137,6,FALSE)="","",(VLOOKUP($B45,'Messieurs BRUT'!$B$6:$G$137,6,FALSE)))</f>
        <v>19</v>
      </c>
      <c r="L45" s="45">
        <f>IF(VLOOKUP($B45,'Messieurs NET'!$B$6:$G$137,6,FALSE)="","",(VLOOKUP($B45,'Messieurs NET'!$B$6:$G$137,6,FALSE)))</f>
        <v>37</v>
      </c>
      <c r="M45" s="68">
        <f t="shared" si="16"/>
        <v>56</v>
      </c>
      <c r="N45" s="45">
        <f>IF(VLOOKUP($B45,'Messieurs BRUT'!$B$6:$H$137,7,FALSE)="","",(VLOOKUP($B45,'Messieurs BRUT'!$B$6:$H$137,7,FALSE)))</f>
        <v>14</v>
      </c>
      <c r="O45" s="45">
        <f>IF(VLOOKUP($B45,'Messieurs NET'!$B$6:$H$137,7,FALSE)="","",(VLOOKUP($B45,'Messieurs NET'!$B$6:$H$137,7,FALSE)))</f>
        <v>33</v>
      </c>
      <c r="P45" s="68">
        <f t="shared" si="17"/>
        <v>47</v>
      </c>
      <c r="Q45" s="45" t="str">
        <f>IF(VLOOKUP($B45,'Messieurs BRUT'!$B$6:$J$137,8,FALSE)="","",(VLOOKUP($B45,'Messieurs BRUT'!$B$6:$J$137,8,FALSE)))</f>
        <v/>
      </c>
      <c r="R45" s="45" t="str">
        <f>IF(VLOOKUP($B45,'Messieurs NET'!$B$6:$J$137,8,FALSE)="","",(VLOOKUP($B45,'Messieurs NET'!$B$6:$J$137,8,FALSE)))</f>
        <v/>
      </c>
      <c r="S45" s="68" t="str">
        <f t="shared" si="18"/>
        <v/>
      </c>
      <c r="T45" s="45">
        <f>IF(VLOOKUP($B45,'Messieurs BRUT'!$B$6:$J$137,9,FALSE)="","",(VLOOKUP($B45,'Messieurs BRUT'!$B$6:$J$137,9,FALSE)))</f>
        <v>19</v>
      </c>
      <c r="U45" s="45">
        <f>IF(VLOOKUP($B45,'Messieurs NET'!$B$6:$J$137,9,FALSE)="","",(VLOOKUP($B45,'Messieurs NET'!$B$6:$J$137,9,FALSE)))</f>
        <v>36</v>
      </c>
      <c r="V45" s="68">
        <f t="shared" si="19"/>
        <v>55</v>
      </c>
      <c r="W45" s="45" t="str">
        <f>IF(VLOOKUP($B45,'Messieurs BRUT'!$B$6:$M$137,10,FALSE)="","",(VLOOKUP($B45,'Messieurs BRUT'!$B$6:$M$137,10,FALSE)))</f>
        <v/>
      </c>
      <c r="X45" s="45" t="str">
        <f>IF(VLOOKUP($B45,'Messieurs NET'!$B$6:$M$137,10,FALSE)="","",(VLOOKUP($B45,'Messieurs NET'!$B$6:$M$137,10,FALSE)))</f>
        <v/>
      </c>
      <c r="Y45" s="68" t="str">
        <f t="shared" si="20"/>
        <v/>
      </c>
      <c r="Z45" s="45" t="str">
        <f>IF(VLOOKUP($B45,'Messieurs BRUT'!$B$6:$L$137,11,FALSE)="","",(VLOOKUP($B45,'Messieurs BRUT'!$B$6:$L$137,11,FALSE)))</f>
        <v/>
      </c>
      <c r="AA45" s="45" t="str">
        <f>IF(VLOOKUP($B45,'Messieurs NET'!$B$6:$L$137,11,FALSE)="","",(VLOOKUP($B45,'Messieurs NET'!$B$6:$L$137,11,FALSE)))</f>
        <v/>
      </c>
      <c r="AB45" s="68" t="str">
        <f t="shared" si="21"/>
        <v/>
      </c>
      <c r="AC45" s="45" t="str">
        <f>IF(VLOOKUP($B45,'Messieurs BRUT'!$B$6:$M$137,12,FALSE)="","",(VLOOKUP($B45,'Messieurs BRUT'!$B$6:$M$137,12,FALSE)))</f>
        <v/>
      </c>
      <c r="AD45" s="45" t="str">
        <f>IF(VLOOKUP($B45,'Messieurs NET'!$B$6:$M$137,12,FALSE)="","",(VLOOKUP($B45,'Messieurs NET'!$B$6:$M$137,12,FALSE)))</f>
        <v/>
      </c>
      <c r="AE45" s="68" t="str">
        <f t="shared" si="22"/>
        <v/>
      </c>
      <c r="AF45" s="45" t="str">
        <f>IF(VLOOKUP($B45,'Messieurs BRUT'!$B$6:$N$137,13,FALSE)="","",(VLOOKUP($B45,'Messieurs BRUT'!$B$6:$N$137,13,FALSE)))</f>
        <v/>
      </c>
      <c r="AG45" s="45" t="str">
        <f>IF(VLOOKUP($B45,'Messieurs NET'!$B$6:$N$137,13,FALSE)="","",(VLOOKUP($B45,'Messieurs NET'!$B$6:$N$137,13,FALSE)))</f>
        <v/>
      </c>
      <c r="AH45" s="68" t="str">
        <f t="shared" si="23"/>
        <v/>
      </c>
      <c r="AI45" s="68">
        <f t="shared" si="24"/>
        <v>245</v>
      </c>
      <c r="AJ45" s="69">
        <f t="shared" si="25"/>
        <v>5</v>
      </c>
      <c r="AK45" s="69">
        <f>IF(AJ45&lt;8,0,+SMALL(($G45,$J45,$M45,$P45,$S45,$V45,$Y45,$AB45,$AE45,$AH45),1))</f>
        <v>0</v>
      </c>
      <c r="AL45" s="69">
        <f>IF(AJ45&lt;9,0,+SMALL(($G45,$J45,$M45,$P45,$S45,$V45,$Y45,$AB45,$AE45,$AH45),2))</f>
        <v>0</v>
      </c>
      <c r="AM45" s="69">
        <f>IF(AJ45&lt;10,0,+SMALL(($G45,$J45,$M45,$P45,$S45,$V45,$Y45,$AB45,$AE45,$AH45),3))</f>
        <v>0</v>
      </c>
      <c r="AN45" s="69">
        <f t="shared" si="26"/>
        <v>245</v>
      </c>
      <c r="AO45" s="69">
        <f t="shared" si="27"/>
        <v>40</v>
      </c>
    </row>
    <row r="46" spans="2:41" ht="14.4">
      <c r="B46" s="65" t="s">
        <v>268</v>
      </c>
      <c r="C46" s="66"/>
      <c r="D46" s="70" t="s">
        <v>27</v>
      </c>
      <c r="E46" s="45" t="str">
        <f>IF(VLOOKUP($B46,'Messieurs BRUT'!$B$6:$E$137,4,FALSE)="","",(VLOOKUP($B46,'Messieurs BRUT'!$B$6:$E$137,4,FALSE)))</f>
        <v/>
      </c>
      <c r="F46" s="45" t="str">
        <f>IF(VLOOKUP($B46,'Messieurs NET'!$B$6:E$137,4,FALSE)="","",(VLOOKUP($B46,'Messieurs NET'!$B$6:$E$137,4,FALSE)))</f>
        <v/>
      </c>
      <c r="G46" s="68" t="str">
        <f t="shared" si="14"/>
        <v/>
      </c>
      <c r="H46" s="45" t="str">
        <f>IF(VLOOKUP($B46,'Messieurs BRUT'!$B$6:$F$137,5,FALSE)="","",(VLOOKUP($B46,'Messieurs BRUT'!$B$6:$F$137,5,FALSE)))</f>
        <v/>
      </c>
      <c r="I46" s="45" t="str">
        <f>IF(VLOOKUP($B46,'Messieurs NET'!$B$6:$F$137,5,FALSE)="","",(VLOOKUP($B46,'Messieurs NET'!$B$6:$F$137,5,FALSE)))</f>
        <v/>
      </c>
      <c r="J46" s="68" t="str">
        <f t="shared" si="15"/>
        <v/>
      </c>
      <c r="K46" s="45" t="str">
        <f>IF(VLOOKUP($B46,'Messieurs BRUT'!$B$6:$G$137,6,FALSE)="","",(VLOOKUP($B46,'Messieurs BRUT'!$B$6:$G$137,6,FALSE)))</f>
        <v/>
      </c>
      <c r="L46" s="45" t="str">
        <f>IF(VLOOKUP($B46,'Messieurs NET'!$B$6:$G$137,6,FALSE)="","",(VLOOKUP($B46,'Messieurs NET'!$B$6:$G$137,6,FALSE)))</f>
        <v/>
      </c>
      <c r="M46" s="68" t="str">
        <f t="shared" si="16"/>
        <v/>
      </c>
      <c r="N46" s="45" t="str">
        <f>IF(VLOOKUP($B46,'Messieurs BRUT'!$B$6:$H$137,7,FALSE)="","",(VLOOKUP($B46,'Messieurs BRUT'!$B$6:$H$137,7,FALSE)))</f>
        <v/>
      </c>
      <c r="O46" s="45" t="str">
        <f>IF(VLOOKUP($B46,'Messieurs NET'!$B$6:$H$137,7,FALSE)="","",(VLOOKUP($B46,'Messieurs NET'!$B$6:$H$137,7,FALSE)))</f>
        <v/>
      </c>
      <c r="P46" s="68" t="str">
        <f t="shared" si="17"/>
        <v/>
      </c>
      <c r="Q46" s="45">
        <f>IF(VLOOKUP($B46,'Messieurs BRUT'!$B$6:$J$137,8,FALSE)="","",(VLOOKUP($B46,'Messieurs BRUT'!$B$6:$J$137,8,FALSE)))</f>
        <v>16</v>
      </c>
      <c r="R46" s="45">
        <f>IF(VLOOKUP($B46,'Messieurs NET'!$B$6:$J$137,8,FALSE)="","",(VLOOKUP($B46,'Messieurs NET'!$B$6:$J$137,8,FALSE)))</f>
        <v>30</v>
      </c>
      <c r="S46" s="68">
        <f t="shared" si="18"/>
        <v>46</v>
      </c>
      <c r="T46" s="45">
        <f>IF(VLOOKUP($B46,'Messieurs BRUT'!$B$6:$J$137,9,FALSE)="","",(VLOOKUP($B46,'Messieurs BRUT'!$B$6:$J$137,9,FALSE)))</f>
        <v>18</v>
      </c>
      <c r="U46" s="45">
        <f>IF(VLOOKUP($B46,'Messieurs NET'!$B$6:$J$137,9,FALSE)="","",(VLOOKUP($B46,'Messieurs NET'!$B$6:$J$137,9,FALSE)))</f>
        <v>30</v>
      </c>
      <c r="V46" s="68">
        <f t="shared" si="19"/>
        <v>48</v>
      </c>
      <c r="W46" s="45">
        <f>IF(VLOOKUP($B46,'Messieurs BRUT'!$B$6:$M$137,10,FALSE)="","",(VLOOKUP($B46,'Messieurs BRUT'!$B$6:$M$137,10,FALSE)))</f>
        <v>20</v>
      </c>
      <c r="X46" s="45">
        <f>IF(VLOOKUP($B46,'Messieurs NET'!$B$6:$M$137,10,FALSE)="","",(VLOOKUP($B46,'Messieurs NET'!$B$6:$M$137,10,FALSE)))</f>
        <v>32</v>
      </c>
      <c r="Y46" s="68">
        <f t="shared" si="20"/>
        <v>52</v>
      </c>
      <c r="Z46" s="45">
        <f>IF(VLOOKUP($B46,'Messieurs BRUT'!$B$6:$L$137,11,FALSE)="","",(VLOOKUP($B46,'Messieurs BRUT'!$B$6:$L$137,11,FALSE)))</f>
        <v>16</v>
      </c>
      <c r="AA46" s="45">
        <f>IF(VLOOKUP($B46,'Messieurs NET'!$B$6:$L$137,11,FALSE)="","",(VLOOKUP($B46,'Messieurs NET'!$B$6:$L$137,11,FALSE)))</f>
        <v>27</v>
      </c>
      <c r="AB46" s="68">
        <f t="shared" si="21"/>
        <v>43</v>
      </c>
      <c r="AC46" s="45" t="str">
        <f>IF(VLOOKUP($B46,'Messieurs BRUT'!$B$6:$M$137,12,FALSE)="","",(VLOOKUP($B46,'Messieurs BRUT'!$B$6:$M$137,12,FALSE)))</f>
        <v/>
      </c>
      <c r="AD46" s="45" t="str">
        <f>IF(VLOOKUP($B46,'Messieurs NET'!$B$6:$M$137,12,FALSE)="","",(VLOOKUP($B46,'Messieurs NET'!$B$6:$M$137,12,FALSE)))</f>
        <v/>
      </c>
      <c r="AE46" s="68" t="str">
        <f t="shared" si="22"/>
        <v/>
      </c>
      <c r="AF46" s="45">
        <f>IF(VLOOKUP($B46,'Messieurs BRUT'!$B$6:$N$137,13,FALSE)="","",(VLOOKUP($B46,'Messieurs BRUT'!$B$6:$N$137,13,FALSE)))</f>
        <v>21</v>
      </c>
      <c r="AG46" s="45">
        <f>IF(VLOOKUP($B46,'Messieurs NET'!$B$6:$N$137,13,FALSE)="","",(VLOOKUP($B46,'Messieurs NET'!$B$6:$N$137,13,FALSE)))</f>
        <v>34</v>
      </c>
      <c r="AH46" s="68">
        <f t="shared" si="23"/>
        <v>55</v>
      </c>
      <c r="AI46" s="68">
        <f t="shared" si="24"/>
        <v>244</v>
      </c>
      <c r="AJ46" s="69">
        <f t="shared" si="25"/>
        <v>5</v>
      </c>
      <c r="AK46" s="69">
        <f>IF(AJ46&lt;8,0,+SMALL(($G46,$J46,$M46,$P46,$S46,$V46,$Y46,$AB46,$AE46,$AH46),1))</f>
        <v>0</v>
      </c>
      <c r="AL46" s="69">
        <f>IF(AJ46&lt;9,0,+SMALL(($G46,$J46,$M46,$P46,$S46,$V46,$Y46,$AB46,$AE46,$AH46),2))</f>
        <v>0</v>
      </c>
      <c r="AM46" s="69">
        <f>IF(AJ46&lt;10,0,+SMALL(($G46,$J46,$M46,$P46,$S46,$V46,$Y46,$AB46,$AE46,$AH46),3))</f>
        <v>0</v>
      </c>
      <c r="AN46" s="69">
        <f t="shared" si="26"/>
        <v>244</v>
      </c>
      <c r="AO46" s="69">
        <f t="shared" si="27"/>
        <v>41</v>
      </c>
    </row>
    <row r="47" spans="2:41" ht="14.4">
      <c r="B47" s="65" t="s">
        <v>24</v>
      </c>
      <c r="C47" s="66"/>
      <c r="D47" s="97" t="s">
        <v>12</v>
      </c>
      <c r="E47" s="45">
        <f>IF(VLOOKUP($B47,'Messieurs BRUT'!$B$6:$E$137,4,FALSE)="","",(VLOOKUP($B47,'Messieurs BRUT'!$B$6:$E$137,4,FALSE)))</f>
        <v>10</v>
      </c>
      <c r="F47" s="45">
        <f>IF(VLOOKUP($B47,'Messieurs NET'!$B$6:E$137,4,FALSE)="","",(VLOOKUP($B47,'Messieurs NET'!$B$6:$E$137,4,FALSE)))</f>
        <v>37</v>
      </c>
      <c r="G47" s="68">
        <f t="shared" si="14"/>
        <v>47</v>
      </c>
      <c r="H47" s="45" t="str">
        <f>IF(VLOOKUP($B47,'Messieurs BRUT'!$B$6:$F$137,5,FALSE)="","",(VLOOKUP($B47,'Messieurs BRUT'!$B$6:$F$137,5,FALSE)))</f>
        <v/>
      </c>
      <c r="I47" s="45" t="str">
        <f>IF(VLOOKUP($B47,'Messieurs NET'!$B$6:$F$137,5,FALSE)="","",(VLOOKUP($B47,'Messieurs NET'!$B$6:$F$137,5,FALSE)))</f>
        <v/>
      </c>
      <c r="J47" s="68" t="str">
        <f t="shared" si="15"/>
        <v/>
      </c>
      <c r="K47" s="45">
        <f>IF(VLOOKUP($B47,'Messieurs BRUT'!$B$6:$G$137,6,FALSE)="","",(VLOOKUP($B47,'Messieurs BRUT'!$B$6:$G$137,6,FALSE)))</f>
        <v>5</v>
      </c>
      <c r="L47" s="45">
        <f>IF(VLOOKUP($B47,'Messieurs NET'!$B$6:$G$137,6,FALSE)="","",(VLOOKUP($B47,'Messieurs NET'!$B$6:$G$137,6,FALSE)))</f>
        <v>22</v>
      </c>
      <c r="M47" s="68">
        <f t="shared" si="16"/>
        <v>27</v>
      </c>
      <c r="N47" s="45">
        <f>IF(VLOOKUP($B47,'Messieurs BRUT'!$B$6:$H$137,7,FALSE)="","",(VLOOKUP($B47,'Messieurs BRUT'!$B$6:$H$137,7,FALSE)))</f>
        <v>4</v>
      </c>
      <c r="O47" s="45">
        <f>IF(VLOOKUP($B47,'Messieurs NET'!$B$6:$H$137,7,FALSE)="","",(VLOOKUP($B47,'Messieurs NET'!$B$6:$H$137,7,FALSE)))</f>
        <v>20</v>
      </c>
      <c r="P47" s="68">
        <f t="shared" si="17"/>
        <v>24</v>
      </c>
      <c r="Q47" s="45">
        <f>IF(VLOOKUP($B47,'Messieurs BRUT'!$B$6:$J$137,8,FALSE)="","",(VLOOKUP($B47,'Messieurs BRUT'!$B$6:$J$137,8,FALSE)))</f>
        <v>7</v>
      </c>
      <c r="R47" s="45">
        <f>IF(VLOOKUP($B47,'Messieurs NET'!$B$6:$J$137,8,FALSE)="","",(VLOOKUP($B47,'Messieurs NET'!$B$6:$J$137,8,FALSE)))</f>
        <v>33</v>
      </c>
      <c r="S47" s="68">
        <f t="shared" si="18"/>
        <v>40</v>
      </c>
      <c r="T47" s="45">
        <f>IF(VLOOKUP($B47,'Messieurs BRUT'!$B$6:$J$137,9,FALSE)="","",(VLOOKUP($B47,'Messieurs BRUT'!$B$6:$J$137,9,FALSE)))</f>
        <v>6</v>
      </c>
      <c r="U47" s="45">
        <f>IF(VLOOKUP($B47,'Messieurs NET'!$B$6:$J$137,9,FALSE)="","",(VLOOKUP($B47,'Messieurs NET'!$B$6:$J$137,9,FALSE)))</f>
        <v>27</v>
      </c>
      <c r="V47" s="68">
        <f t="shared" si="19"/>
        <v>33</v>
      </c>
      <c r="W47" s="45">
        <f>IF(VLOOKUP($B47,'Messieurs BRUT'!$B$6:$M$137,10,FALSE)="","",(VLOOKUP($B47,'Messieurs BRUT'!$B$6:$M$137,10,FALSE)))</f>
        <v>4</v>
      </c>
      <c r="X47" s="45">
        <f>IF(VLOOKUP($B47,'Messieurs NET'!$B$6:$M$137,10,FALSE)="","",(VLOOKUP($B47,'Messieurs NET'!$B$6:$M$137,10,FALSE)))</f>
        <v>28</v>
      </c>
      <c r="Y47" s="68">
        <f t="shared" si="20"/>
        <v>32</v>
      </c>
      <c r="Z47" s="45">
        <f>IF(VLOOKUP($B47,'Messieurs BRUT'!$B$6:$L$137,11,FALSE)="","",(VLOOKUP($B47,'Messieurs BRUT'!$B$6:$L$137,11,FALSE)))</f>
        <v>6</v>
      </c>
      <c r="AA47" s="45">
        <f>IF(VLOOKUP($B47,'Messieurs NET'!$B$6:$L$137,11,FALSE)="","",(VLOOKUP($B47,'Messieurs NET'!$B$6:$L$137,11,FALSE)))</f>
        <v>28</v>
      </c>
      <c r="AB47" s="68">
        <f t="shared" si="21"/>
        <v>34</v>
      </c>
      <c r="AC47" s="45">
        <f>IF(VLOOKUP($B47,'Messieurs BRUT'!$B$6:$M$137,12,FALSE)="","",(VLOOKUP($B47,'Messieurs BRUT'!$B$6:$M$137,12,FALSE)))</f>
        <v>1</v>
      </c>
      <c r="AD47" s="45">
        <f>IF(VLOOKUP($B47,'Messieurs NET'!$B$6:$M$137,12,FALSE)="","",(VLOOKUP($B47,'Messieurs NET'!$B$6:$M$137,12,FALSE)))</f>
        <v>16</v>
      </c>
      <c r="AE47" s="68">
        <f t="shared" si="22"/>
        <v>17</v>
      </c>
      <c r="AF47" s="45">
        <f>IF(VLOOKUP($B47,'Messieurs BRUT'!$B$6:$N$137,13,FALSE)="","",(VLOOKUP($B47,'Messieurs BRUT'!$B$6:$N$137,13,FALSE)))</f>
        <v>2</v>
      </c>
      <c r="AG47" s="45">
        <f>IF(VLOOKUP($B47,'Messieurs NET'!$B$6:$N$137,13,FALSE)="","",(VLOOKUP($B47,'Messieurs NET'!$B$6:$N$137,13,FALSE)))</f>
        <v>29</v>
      </c>
      <c r="AH47" s="68">
        <f t="shared" si="23"/>
        <v>31</v>
      </c>
      <c r="AI47" s="68">
        <f t="shared" si="24"/>
        <v>285</v>
      </c>
      <c r="AJ47" s="69">
        <f t="shared" si="25"/>
        <v>9</v>
      </c>
      <c r="AK47" s="69">
        <f>IF(AJ47&lt;8,0,+SMALL(($G47,$J47,$M47,$P47,$S47,$V47,$Y47,$AB47,$AE47,$AH47),1))</f>
        <v>17</v>
      </c>
      <c r="AL47" s="69">
        <f>IF(AJ47&lt;9,0,+SMALL(($G47,$J47,$M47,$P47,$S47,$V47,$Y47,$AB47,$AE47,$AH47),2))</f>
        <v>24</v>
      </c>
      <c r="AM47" s="69">
        <f>IF(AJ47&lt;10,0,+SMALL(($G47,$J47,$M47,$P47,$S47,$V47,$Y47,$AB47,$AE47,$AH47),3))</f>
        <v>0</v>
      </c>
      <c r="AN47" s="69">
        <f t="shared" si="26"/>
        <v>244</v>
      </c>
      <c r="AO47" s="69">
        <f t="shared" si="27"/>
        <v>41</v>
      </c>
    </row>
    <row r="48" spans="2:41" ht="14.4">
      <c r="B48" s="65" t="s">
        <v>128</v>
      </c>
      <c r="C48" s="45"/>
      <c r="D48" s="64" t="s">
        <v>61</v>
      </c>
      <c r="E48" s="45">
        <f>IF(VLOOKUP($B48,'Messieurs BRUT'!$B$6:$E$137,4,FALSE)="","",(VLOOKUP($B48,'Messieurs BRUT'!$B$6:$E$137,4,FALSE)))</f>
        <v>12</v>
      </c>
      <c r="F48" s="45">
        <f>IF(VLOOKUP($B48,'Messieurs NET'!$B$6:E$137,4,FALSE)="","",(VLOOKUP($B48,'Messieurs NET'!$B$6:$E$137,4,FALSE)))</f>
        <v>34</v>
      </c>
      <c r="G48" s="68">
        <f t="shared" si="14"/>
        <v>46</v>
      </c>
      <c r="H48" s="45">
        <f>IF(VLOOKUP($B48,'Messieurs BRUT'!$B$6:$F$137,5,FALSE)="","",(VLOOKUP($B48,'Messieurs BRUT'!$B$6:$F$137,5,FALSE)))</f>
        <v>13</v>
      </c>
      <c r="I48" s="45">
        <f>IF(VLOOKUP($B48,'Messieurs NET'!$B$6:$F$137,5,FALSE)="","",(VLOOKUP($B48,'Messieurs NET'!$B$6:$F$137,5,FALSE)))</f>
        <v>35</v>
      </c>
      <c r="J48" s="68">
        <f t="shared" si="15"/>
        <v>48</v>
      </c>
      <c r="K48" s="45">
        <f>IF(VLOOKUP($B48,'Messieurs BRUT'!$B$6:$G$137,6,FALSE)="","",(VLOOKUP($B48,'Messieurs BRUT'!$B$6:$G$137,6,FALSE)))</f>
        <v>17</v>
      </c>
      <c r="L48" s="45">
        <f>IF(VLOOKUP($B48,'Messieurs NET'!$B$6:$G$137,6,FALSE)="","",(VLOOKUP($B48,'Messieurs NET'!$B$6:$G$137,6,FALSE)))</f>
        <v>33</v>
      </c>
      <c r="M48" s="68">
        <f t="shared" si="16"/>
        <v>50</v>
      </c>
      <c r="N48" s="45">
        <f>IF(VLOOKUP($B48,'Messieurs BRUT'!$B$6:$H$137,7,FALSE)="","",(VLOOKUP($B48,'Messieurs BRUT'!$B$6:$H$137,7,FALSE)))</f>
        <v>15</v>
      </c>
      <c r="O48" s="45">
        <f>IF(VLOOKUP($B48,'Messieurs NET'!$B$6:$H$137,7,FALSE)="","",(VLOOKUP($B48,'Messieurs NET'!$B$6:$H$137,7,FALSE)))</f>
        <v>33</v>
      </c>
      <c r="P48" s="68">
        <f t="shared" si="17"/>
        <v>48</v>
      </c>
      <c r="Q48" s="45" t="str">
        <f>IF(VLOOKUP($B48,'Messieurs BRUT'!$B$6:$J$137,8,FALSE)="","",(VLOOKUP($B48,'Messieurs BRUT'!$B$6:$J$137,8,FALSE)))</f>
        <v/>
      </c>
      <c r="R48" s="45" t="str">
        <f>IF(VLOOKUP($B48,'Messieurs NET'!$B$6:$J$137,8,FALSE)="","",(VLOOKUP($B48,'Messieurs NET'!$B$6:$J$137,8,FALSE)))</f>
        <v/>
      </c>
      <c r="S48" s="68" t="str">
        <f t="shared" si="18"/>
        <v/>
      </c>
      <c r="T48" s="45" t="str">
        <f>IF(VLOOKUP($B48,'Messieurs BRUT'!$B$6:$J$137,9,FALSE)="","",(VLOOKUP($B48,'Messieurs BRUT'!$B$6:$J$137,9,FALSE)))</f>
        <v/>
      </c>
      <c r="U48" s="45" t="str">
        <f>IF(VLOOKUP($B48,'Messieurs NET'!$B$6:$J$137,9,FALSE)="","",(VLOOKUP($B48,'Messieurs NET'!$B$6:$J$137,9,FALSE)))</f>
        <v/>
      </c>
      <c r="V48" s="68" t="str">
        <f t="shared" si="19"/>
        <v/>
      </c>
      <c r="W48" s="45" t="str">
        <f>IF(VLOOKUP($B48,'Messieurs BRUT'!$B$6:$M$137,10,FALSE)="","",(VLOOKUP($B48,'Messieurs BRUT'!$B$6:$M$137,10,FALSE)))</f>
        <v/>
      </c>
      <c r="X48" s="45" t="str">
        <f>IF(VLOOKUP($B48,'Messieurs NET'!$B$6:$M$137,10,FALSE)="","",(VLOOKUP($B48,'Messieurs NET'!$B$6:$M$137,10,FALSE)))</f>
        <v/>
      </c>
      <c r="Y48" s="68" t="str">
        <f t="shared" si="20"/>
        <v/>
      </c>
      <c r="Z48" s="45" t="str">
        <f>IF(VLOOKUP($B48,'Messieurs BRUT'!$B$6:$L$137,11,FALSE)="","",(VLOOKUP($B48,'Messieurs BRUT'!$B$6:$L$137,11,FALSE)))</f>
        <v/>
      </c>
      <c r="AA48" s="45" t="str">
        <f>IF(VLOOKUP($B48,'Messieurs NET'!$B$6:$L$137,11,FALSE)="","",(VLOOKUP($B48,'Messieurs NET'!$B$6:$L$137,11,FALSE)))</f>
        <v/>
      </c>
      <c r="AB48" s="68" t="str">
        <f t="shared" si="21"/>
        <v/>
      </c>
      <c r="AC48" s="45" t="str">
        <f>IF(VLOOKUP($B48,'Messieurs BRUT'!$B$6:$M$137,12,FALSE)="","",(VLOOKUP($B48,'Messieurs BRUT'!$B$6:$M$137,12,FALSE)))</f>
        <v/>
      </c>
      <c r="AD48" s="45" t="str">
        <f>IF(VLOOKUP($B48,'Messieurs NET'!$B$6:$M$137,12,FALSE)="","",(VLOOKUP($B48,'Messieurs NET'!$B$6:$M$137,12,FALSE)))</f>
        <v/>
      </c>
      <c r="AE48" s="68" t="str">
        <f t="shared" si="22"/>
        <v/>
      </c>
      <c r="AF48" s="45">
        <f>IF(VLOOKUP($B48,'Messieurs BRUT'!$B$6:$N$137,13,FALSE)="","",(VLOOKUP($B48,'Messieurs BRUT'!$B$6:$N$137,13,FALSE)))</f>
        <v>12</v>
      </c>
      <c r="AG48" s="45">
        <f>IF(VLOOKUP($B48,'Messieurs NET'!$B$6:$N$137,13,FALSE)="","",(VLOOKUP($B48,'Messieurs NET'!$B$6:$N$137,13,FALSE)))</f>
        <v>30</v>
      </c>
      <c r="AH48" s="68">
        <f t="shared" si="23"/>
        <v>42</v>
      </c>
      <c r="AI48" s="68">
        <f t="shared" si="24"/>
        <v>234</v>
      </c>
      <c r="AJ48" s="69">
        <f t="shared" si="25"/>
        <v>5</v>
      </c>
      <c r="AK48" s="69">
        <f>IF(AJ48&lt;8,0,+SMALL(($G48,$J48,$M48,$P48,$S48,$V48,$Y48,$AB48,$AE48,$AH48),1))</f>
        <v>0</v>
      </c>
      <c r="AL48" s="69">
        <f>IF(AJ48&lt;9,0,+SMALL(($G48,$J48,$M48,$P48,$S48,$V48,$Y48,$AB48,$AE48,$AH48),2))</f>
        <v>0</v>
      </c>
      <c r="AM48" s="69">
        <f>IF(AJ48&lt;10,0,+SMALL(($G48,$J48,$M48,$P48,$S48,$V48,$Y48,$AB48,$AE48,$AH48),3))</f>
        <v>0</v>
      </c>
      <c r="AN48" s="69">
        <f t="shared" si="26"/>
        <v>234</v>
      </c>
      <c r="AO48" s="69">
        <f t="shared" si="27"/>
        <v>43</v>
      </c>
    </row>
    <row r="49" spans="2:41" ht="14.4">
      <c r="B49" s="65" t="s">
        <v>122</v>
      </c>
      <c r="C49" s="45"/>
      <c r="D49" s="63" t="s">
        <v>27</v>
      </c>
      <c r="E49" s="45">
        <f>IF(VLOOKUP($B49,'Messieurs BRUT'!$B$6:$E$137,4,FALSE)="","",(VLOOKUP($B49,'Messieurs BRUT'!$B$6:$E$137,4,FALSE)))</f>
        <v>3</v>
      </c>
      <c r="F49" s="45">
        <f>IF(VLOOKUP($B49,'Messieurs NET'!$B$6:E$137,4,FALSE)="","",(VLOOKUP($B49,'Messieurs NET'!$B$6:$E$137,4,FALSE)))</f>
        <v>30</v>
      </c>
      <c r="G49" s="68">
        <f t="shared" si="14"/>
        <v>33</v>
      </c>
      <c r="H49" s="45">
        <f>IF(VLOOKUP($B49,'Messieurs BRUT'!$B$6:$F$137,5,FALSE)="","",(VLOOKUP($B49,'Messieurs BRUT'!$B$6:$F$137,5,FALSE)))</f>
        <v>4</v>
      </c>
      <c r="I49" s="45">
        <f>IF(VLOOKUP($B49,'Messieurs NET'!$B$6:$F$137,5,FALSE)="","",(VLOOKUP($B49,'Messieurs NET'!$B$6:$F$137,5,FALSE)))</f>
        <v>28</v>
      </c>
      <c r="J49" s="68">
        <f t="shared" si="15"/>
        <v>32</v>
      </c>
      <c r="K49" s="45">
        <f>IF(VLOOKUP($B49,'Messieurs BRUT'!$B$6:$G$137,6,FALSE)="","",(VLOOKUP($B49,'Messieurs BRUT'!$B$6:$G$137,6,FALSE)))</f>
        <v>2</v>
      </c>
      <c r="L49" s="45">
        <f>IF(VLOOKUP($B49,'Messieurs NET'!$B$6:$G$137,6,FALSE)="","",(VLOOKUP($B49,'Messieurs NET'!$B$6:$G$137,6,FALSE)))</f>
        <v>19</v>
      </c>
      <c r="M49" s="68">
        <f t="shared" si="16"/>
        <v>21</v>
      </c>
      <c r="N49" s="45">
        <f>IF(VLOOKUP($B49,'Messieurs BRUT'!$B$6:$H$137,7,FALSE)="","",(VLOOKUP($B49,'Messieurs BRUT'!$B$6:$H$137,7,FALSE)))</f>
        <v>3</v>
      </c>
      <c r="O49" s="45">
        <f>IF(VLOOKUP($B49,'Messieurs NET'!$B$6:$H$137,7,FALSE)="","",(VLOOKUP($B49,'Messieurs NET'!$B$6:$H$137,7,FALSE)))</f>
        <v>20</v>
      </c>
      <c r="P49" s="68">
        <f t="shared" si="17"/>
        <v>23</v>
      </c>
      <c r="Q49" s="45" t="str">
        <f>IF(VLOOKUP($B49,'Messieurs BRUT'!$B$6:$J$137,8,FALSE)="","",(VLOOKUP($B49,'Messieurs BRUT'!$B$6:$J$137,8,FALSE)))</f>
        <v/>
      </c>
      <c r="R49" s="45" t="str">
        <f>IF(VLOOKUP($B49,'Messieurs NET'!$B$6:$J$137,8,FALSE)="","",(VLOOKUP($B49,'Messieurs NET'!$B$6:$J$137,8,FALSE)))</f>
        <v/>
      </c>
      <c r="S49" s="68" t="str">
        <f t="shared" si="18"/>
        <v/>
      </c>
      <c r="T49" s="45" t="str">
        <f>IF(VLOOKUP($B49,'Messieurs BRUT'!$B$6:$J$137,9,FALSE)="","",(VLOOKUP($B49,'Messieurs BRUT'!$B$6:$J$137,9,FALSE)))</f>
        <v/>
      </c>
      <c r="U49" s="45" t="str">
        <f>IF(VLOOKUP($B49,'Messieurs NET'!$B$6:$J$137,9,FALSE)="","",(VLOOKUP($B49,'Messieurs NET'!$B$6:$J$137,9,FALSE)))</f>
        <v/>
      </c>
      <c r="V49" s="68" t="str">
        <f t="shared" si="19"/>
        <v/>
      </c>
      <c r="W49" s="45">
        <f>IF(VLOOKUP($B49,'Messieurs BRUT'!$B$6:$M$137,10,FALSE)="","",(VLOOKUP($B49,'Messieurs BRUT'!$B$6:$M$137,10,FALSE)))</f>
        <v>11</v>
      </c>
      <c r="X49" s="45">
        <f>IF(VLOOKUP($B49,'Messieurs NET'!$B$6:$M$137,10,FALSE)="","",(VLOOKUP($B49,'Messieurs NET'!$B$6:$M$137,10,FALSE)))</f>
        <v>42</v>
      </c>
      <c r="Y49" s="68">
        <f t="shared" si="20"/>
        <v>53</v>
      </c>
      <c r="Z49" s="45" t="str">
        <f>IF(VLOOKUP($B49,'Messieurs BRUT'!$B$6:$L$137,11,FALSE)="","",(VLOOKUP($B49,'Messieurs BRUT'!$B$6:$L$137,11,FALSE)))</f>
        <v/>
      </c>
      <c r="AA49" s="45" t="str">
        <f>IF(VLOOKUP($B49,'Messieurs NET'!$B$6:$L$137,11,FALSE)="","",(VLOOKUP($B49,'Messieurs NET'!$B$6:$L$137,11,FALSE)))</f>
        <v/>
      </c>
      <c r="AB49" s="68" t="str">
        <f t="shared" si="21"/>
        <v/>
      </c>
      <c r="AC49" s="45">
        <f>IF(VLOOKUP($B49,'Messieurs BRUT'!$B$6:$M$137,12,FALSE)="","",(VLOOKUP($B49,'Messieurs BRUT'!$B$6:$M$137,12,FALSE)))</f>
        <v>3</v>
      </c>
      <c r="AD49" s="45">
        <f>IF(VLOOKUP($B49,'Messieurs NET'!$B$6:$M$137,12,FALSE)="","",(VLOOKUP($B49,'Messieurs NET'!$B$6:$M$137,12,FALSE)))</f>
        <v>25</v>
      </c>
      <c r="AE49" s="68">
        <f t="shared" si="22"/>
        <v>28</v>
      </c>
      <c r="AF49" s="45">
        <f>IF(VLOOKUP($B49,'Messieurs BRUT'!$B$6:$N$137,13,FALSE)="","",(VLOOKUP($B49,'Messieurs BRUT'!$B$6:$N$137,13,FALSE)))</f>
        <v>6</v>
      </c>
      <c r="AG49" s="45">
        <f>IF(VLOOKUP($B49,'Messieurs NET'!$B$6:$N$137,13,FALSE)="","",(VLOOKUP($B49,'Messieurs NET'!$B$6:$N$137,13,FALSE)))</f>
        <v>28</v>
      </c>
      <c r="AH49" s="68">
        <f t="shared" si="23"/>
        <v>34</v>
      </c>
      <c r="AI49" s="68">
        <f t="shared" si="24"/>
        <v>224</v>
      </c>
      <c r="AJ49" s="69">
        <f t="shared" si="25"/>
        <v>7</v>
      </c>
      <c r="AK49" s="69">
        <f>IF(AJ49&lt;8,0,+SMALL(($G49,$J49,$M49,$P49,$S49,$V49,$Y49,$AB49,$AE49,$AH49),1))</f>
        <v>0</v>
      </c>
      <c r="AL49" s="69">
        <f>IF(AJ49&lt;9,0,+SMALL(($G49,$J49,$M49,$P49,$S49,$V49,$Y49,$AB49,$AE49,$AH49),2))</f>
        <v>0</v>
      </c>
      <c r="AM49" s="69">
        <f>IF(AJ49&lt;10,0,+SMALL(($G49,$J49,$M49,$P49,$S49,$V49,$Y49,$AB49,$AE49,$AH49),3))</f>
        <v>0</v>
      </c>
      <c r="AN49" s="69">
        <f t="shared" si="26"/>
        <v>224</v>
      </c>
      <c r="AO49" s="69">
        <f t="shared" si="27"/>
        <v>44</v>
      </c>
    </row>
    <row r="50" spans="2:41" ht="14.4">
      <c r="B50" s="65" t="s">
        <v>229</v>
      </c>
      <c r="C50" s="66"/>
      <c r="D50" s="67" t="s">
        <v>9</v>
      </c>
      <c r="E50" s="45" t="str">
        <f>IF(VLOOKUP($B50,'Messieurs BRUT'!$B$6:$E$137,4,FALSE)="","",(VLOOKUP($B50,'Messieurs BRUT'!$B$6:$E$137,4,FALSE)))</f>
        <v/>
      </c>
      <c r="F50" s="45" t="str">
        <f>IF(VLOOKUP($B50,'Messieurs NET'!$B$6:E$137,4,FALSE)="","",(VLOOKUP($B50,'Messieurs NET'!$B$6:$E$137,4,FALSE)))</f>
        <v/>
      </c>
      <c r="G50" s="68" t="str">
        <f t="shared" si="14"/>
        <v/>
      </c>
      <c r="H50" s="45">
        <f>IF(VLOOKUP($B50,'Messieurs BRUT'!$B$6:$F$137,5,FALSE)="","",(VLOOKUP($B50,'Messieurs BRUT'!$B$6:$F$137,5,FALSE)))</f>
        <v>10</v>
      </c>
      <c r="I50" s="45">
        <f>IF(VLOOKUP($B50,'Messieurs NET'!$B$6:$F$137,5,FALSE)="","",(VLOOKUP($B50,'Messieurs NET'!$B$6:$F$137,5,FALSE)))</f>
        <v>35</v>
      </c>
      <c r="J50" s="68">
        <f t="shared" si="15"/>
        <v>45</v>
      </c>
      <c r="K50" s="45">
        <f>IF(VLOOKUP($B50,'Messieurs BRUT'!$B$6:$G$137,6,FALSE)="","",(VLOOKUP($B50,'Messieurs BRUT'!$B$6:$G$137,6,FALSE)))</f>
        <v>14</v>
      </c>
      <c r="L50" s="45">
        <f>IF(VLOOKUP($B50,'Messieurs NET'!$B$6:$G$137,6,FALSE)="","",(VLOOKUP($B50,'Messieurs NET'!$B$6:$G$137,6,FALSE)))</f>
        <v>39</v>
      </c>
      <c r="M50" s="68">
        <f t="shared" si="16"/>
        <v>53</v>
      </c>
      <c r="N50" s="45">
        <f>IF(VLOOKUP($B50,'Messieurs BRUT'!$B$6:$H$137,7,FALSE)="","",(VLOOKUP($B50,'Messieurs BRUT'!$B$6:$H$137,7,FALSE)))</f>
        <v>7</v>
      </c>
      <c r="O50" s="45">
        <f>IF(VLOOKUP($B50,'Messieurs NET'!$B$6:$H$137,7,FALSE)="","",(VLOOKUP($B50,'Messieurs NET'!$B$6:$H$137,7,FALSE)))</f>
        <v>25</v>
      </c>
      <c r="P50" s="68">
        <f t="shared" si="17"/>
        <v>32</v>
      </c>
      <c r="Q50" s="45" t="str">
        <f>IF(VLOOKUP($B50,'Messieurs BRUT'!$B$6:$J$137,8,FALSE)="","",(VLOOKUP($B50,'Messieurs BRUT'!$B$6:$J$137,8,FALSE)))</f>
        <v/>
      </c>
      <c r="R50" s="45" t="str">
        <f>IF(VLOOKUP($B50,'Messieurs NET'!$B$6:$J$137,8,FALSE)="","",(VLOOKUP($B50,'Messieurs NET'!$B$6:$J$137,8,FALSE)))</f>
        <v/>
      </c>
      <c r="S50" s="68" t="str">
        <f t="shared" si="18"/>
        <v/>
      </c>
      <c r="T50" s="45" t="str">
        <f>IF(VLOOKUP($B50,'Messieurs BRUT'!$B$6:$J$137,9,FALSE)="","",(VLOOKUP($B50,'Messieurs BRUT'!$B$6:$J$137,9,FALSE)))</f>
        <v/>
      </c>
      <c r="U50" s="45" t="str">
        <f>IF(VLOOKUP($B50,'Messieurs NET'!$B$6:$J$137,9,FALSE)="","",(VLOOKUP($B50,'Messieurs NET'!$B$6:$J$137,9,FALSE)))</f>
        <v/>
      </c>
      <c r="V50" s="68" t="str">
        <f t="shared" si="19"/>
        <v/>
      </c>
      <c r="W50" s="45">
        <f>IF(VLOOKUP($B50,'Messieurs BRUT'!$B$6:$M$137,10,FALSE)="","",(VLOOKUP($B50,'Messieurs BRUT'!$B$6:$M$137,10,FALSE)))</f>
        <v>9</v>
      </c>
      <c r="X50" s="45">
        <f>IF(VLOOKUP($B50,'Messieurs NET'!$B$6:$M$137,10,FALSE)="","",(VLOOKUP($B50,'Messieurs NET'!$B$6:$M$137,10,FALSE)))</f>
        <v>31</v>
      </c>
      <c r="Y50" s="68">
        <f t="shared" si="20"/>
        <v>40</v>
      </c>
      <c r="Z50" s="45">
        <f>IF(VLOOKUP($B50,'Messieurs BRUT'!$B$6:$L$137,11,FALSE)="","",(VLOOKUP($B50,'Messieurs BRUT'!$B$6:$L$137,11,FALSE)))</f>
        <v>13</v>
      </c>
      <c r="AA50" s="45">
        <f>IF(VLOOKUP($B50,'Messieurs NET'!$B$6:$L$137,11,FALSE)="","",(VLOOKUP($B50,'Messieurs NET'!$B$6:$L$137,11,FALSE)))</f>
        <v>36</v>
      </c>
      <c r="AB50" s="68">
        <f t="shared" si="21"/>
        <v>49</v>
      </c>
      <c r="AC50" s="45" t="str">
        <f>IF(VLOOKUP($B50,'Messieurs BRUT'!$B$6:$M$137,12,FALSE)="","",(VLOOKUP($B50,'Messieurs BRUT'!$B$6:$M$137,12,FALSE)))</f>
        <v/>
      </c>
      <c r="AD50" s="45" t="str">
        <f>IF(VLOOKUP($B50,'Messieurs NET'!$B$6:$M$137,12,FALSE)="","",(VLOOKUP($B50,'Messieurs NET'!$B$6:$M$137,12,FALSE)))</f>
        <v/>
      </c>
      <c r="AE50" s="68" t="str">
        <f t="shared" si="22"/>
        <v/>
      </c>
      <c r="AF50" s="45" t="str">
        <f>IF(VLOOKUP($B50,'Messieurs BRUT'!$B$6:$N$137,13,FALSE)="","",(VLOOKUP($B50,'Messieurs BRUT'!$B$6:$N$137,13,FALSE)))</f>
        <v/>
      </c>
      <c r="AG50" s="45" t="str">
        <f>IF(VLOOKUP($B50,'Messieurs NET'!$B$6:$N$137,13,FALSE)="","",(VLOOKUP($B50,'Messieurs NET'!$B$6:$N$137,13,FALSE)))</f>
        <v/>
      </c>
      <c r="AH50" s="68" t="str">
        <f t="shared" si="23"/>
        <v/>
      </c>
      <c r="AI50" s="68">
        <f t="shared" si="24"/>
        <v>219</v>
      </c>
      <c r="AJ50" s="69">
        <f t="shared" si="25"/>
        <v>5</v>
      </c>
      <c r="AK50" s="69">
        <f>IF(AJ50&lt;8,0,+SMALL(($G50,$J50,$M50,$P50,$S50,$V50,$Y50,$AB50,$AE50,$AH50),1))</f>
        <v>0</v>
      </c>
      <c r="AL50" s="69">
        <f>IF(AJ50&lt;9,0,+SMALL(($G50,$J50,$M50,$P50,$S50,$V50,$Y50,$AB50,$AE50,$AH50),2))</f>
        <v>0</v>
      </c>
      <c r="AM50" s="69">
        <f>IF(AJ50&lt;10,0,+SMALL(($G50,$J50,$M50,$P50,$S50,$V50,$Y50,$AB50,$AE50,$AH50),3))</f>
        <v>0</v>
      </c>
      <c r="AN50" s="69">
        <f t="shared" si="26"/>
        <v>219</v>
      </c>
      <c r="AO50" s="69">
        <f t="shared" si="27"/>
        <v>45</v>
      </c>
    </row>
    <row r="51" spans="2:41" ht="14.4">
      <c r="B51" s="65" t="s">
        <v>90</v>
      </c>
      <c r="C51" s="66"/>
      <c r="D51" s="72" t="s">
        <v>61</v>
      </c>
      <c r="E51" s="45">
        <f>IF(VLOOKUP($B51,'Messieurs BRUT'!$B$6:$E$137,4,FALSE)="","",(VLOOKUP($B51,'Messieurs BRUT'!$B$6:$E$137,4,FALSE)))</f>
        <v>11</v>
      </c>
      <c r="F51" s="45">
        <f>IF(VLOOKUP($B51,'Messieurs NET'!$B$6:E$137,4,FALSE)="","",(VLOOKUP($B51,'Messieurs NET'!$B$6:$E$137,4,FALSE)))</f>
        <v>29</v>
      </c>
      <c r="G51" s="68">
        <f t="shared" si="14"/>
        <v>40</v>
      </c>
      <c r="H51" s="45">
        <f>IF(VLOOKUP($B51,'Messieurs BRUT'!$B$6:$F$137,5,FALSE)="","",(VLOOKUP($B51,'Messieurs BRUT'!$B$6:$F$137,5,FALSE)))</f>
        <v>12</v>
      </c>
      <c r="I51" s="45">
        <f>IF(VLOOKUP($B51,'Messieurs NET'!$B$6:$F$137,5,FALSE)="","",(VLOOKUP($B51,'Messieurs NET'!$B$6:$F$137,5,FALSE)))</f>
        <v>27</v>
      </c>
      <c r="J51" s="68">
        <f t="shared" si="15"/>
        <v>39</v>
      </c>
      <c r="K51" s="45">
        <f>IF(VLOOKUP($B51,'Messieurs BRUT'!$B$6:$G$137,6,FALSE)="","",(VLOOKUP($B51,'Messieurs BRUT'!$B$6:$G$137,6,FALSE)))</f>
        <v>15</v>
      </c>
      <c r="L51" s="45">
        <f>IF(VLOOKUP($B51,'Messieurs NET'!$B$6:$G$137,6,FALSE)="","",(VLOOKUP($B51,'Messieurs NET'!$B$6:$G$137,6,FALSE)))</f>
        <v>38</v>
      </c>
      <c r="M51" s="68">
        <f t="shared" si="16"/>
        <v>53</v>
      </c>
      <c r="N51" s="45">
        <f>IF(VLOOKUP($B51,'Messieurs BRUT'!$B$6:$H$137,7,FALSE)="","",(VLOOKUP($B51,'Messieurs BRUT'!$B$6:$H$137,7,FALSE)))</f>
        <v>9</v>
      </c>
      <c r="O51" s="45">
        <f>IF(VLOOKUP($B51,'Messieurs NET'!$B$6:$H$137,7,FALSE)="","",(VLOOKUP($B51,'Messieurs NET'!$B$6:$H$137,7,FALSE)))</f>
        <v>28</v>
      </c>
      <c r="P51" s="68">
        <f t="shared" si="17"/>
        <v>37</v>
      </c>
      <c r="Q51" s="45" t="str">
        <f>IF(VLOOKUP($B51,'Messieurs BRUT'!$B$6:$J$137,8,FALSE)="","",(VLOOKUP($B51,'Messieurs BRUT'!$B$6:$J$137,8,FALSE)))</f>
        <v/>
      </c>
      <c r="R51" s="45" t="str">
        <f>IF(VLOOKUP($B51,'Messieurs NET'!$B$6:$J$137,8,FALSE)="","",(VLOOKUP($B51,'Messieurs NET'!$B$6:$J$137,8,FALSE)))</f>
        <v/>
      </c>
      <c r="S51" s="68" t="str">
        <f t="shared" si="18"/>
        <v/>
      </c>
      <c r="T51" s="45">
        <f>IF(VLOOKUP($B51,'Messieurs BRUT'!$B$6:$J$137,9,FALSE)="","",(VLOOKUP($B51,'Messieurs BRUT'!$B$6:$J$137,9,FALSE)))</f>
        <v>14</v>
      </c>
      <c r="U51" s="45">
        <f>IF(VLOOKUP($B51,'Messieurs NET'!$B$6:$J$137,9,FALSE)="","",(VLOOKUP($B51,'Messieurs NET'!$B$6:$J$137,9,FALSE)))</f>
        <v>30</v>
      </c>
      <c r="V51" s="68">
        <f t="shared" si="19"/>
        <v>44</v>
      </c>
      <c r="W51" s="45" t="str">
        <f>IF(VLOOKUP($B51,'Messieurs BRUT'!$B$6:$M$137,10,FALSE)="","",(VLOOKUP($B51,'Messieurs BRUT'!$B$6:$M$137,10,FALSE)))</f>
        <v/>
      </c>
      <c r="X51" s="45" t="str">
        <f>IF(VLOOKUP($B51,'Messieurs NET'!$B$6:$M$137,10,FALSE)="","",(VLOOKUP($B51,'Messieurs NET'!$B$6:$M$137,10,FALSE)))</f>
        <v/>
      </c>
      <c r="Y51" s="68" t="str">
        <f t="shared" si="20"/>
        <v/>
      </c>
      <c r="Z51" s="45" t="str">
        <f>IF(VLOOKUP($B51,'Messieurs BRUT'!$B$6:$L$137,11,FALSE)="","",(VLOOKUP($B51,'Messieurs BRUT'!$B$6:$L$137,11,FALSE)))</f>
        <v/>
      </c>
      <c r="AA51" s="45" t="str">
        <f>IF(VLOOKUP($B51,'Messieurs NET'!$B$6:$L$137,11,FALSE)="","",(VLOOKUP($B51,'Messieurs NET'!$B$6:$L$137,11,FALSE)))</f>
        <v/>
      </c>
      <c r="AB51" s="68" t="str">
        <f t="shared" si="21"/>
        <v/>
      </c>
      <c r="AC51" s="45" t="str">
        <f>IF(VLOOKUP($B51,'Messieurs BRUT'!$B$6:$M$137,12,FALSE)="","",(VLOOKUP($B51,'Messieurs BRUT'!$B$6:$M$137,12,FALSE)))</f>
        <v/>
      </c>
      <c r="AD51" s="45" t="str">
        <f>IF(VLOOKUP($B51,'Messieurs NET'!$B$6:$M$137,12,FALSE)="","",(VLOOKUP($B51,'Messieurs NET'!$B$6:$M$137,12,FALSE)))</f>
        <v/>
      </c>
      <c r="AE51" s="68" t="str">
        <f t="shared" si="22"/>
        <v/>
      </c>
      <c r="AF51" s="45" t="str">
        <f>IF(VLOOKUP($B51,'Messieurs BRUT'!$B$6:$N$137,13,FALSE)="","",(VLOOKUP($B51,'Messieurs BRUT'!$B$6:$N$137,13,FALSE)))</f>
        <v/>
      </c>
      <c r="AG51" s="45" t="str">
        <f>IF(VLOOKUP($B51,'Messieurs NET'!$B$6:$N$137,13,FALSE)="","",(VLOOKUP($B51,'Messieurs NET'!$B$6:$N$137,13,FALSE)))</f>
        <v/>
      </c>
      <c r="AH51" s="68" t="str">
        <f t="shared" si="23"/>
        <v/>
      </c>
      <c r="AI51" s="68">
        <f t="shared" si="24"/>
        <v>213</v>
      </c>
      <c r="AJ51" s="69">
        <f t="shared" si="25"/>
        <v>5</v>
      </c>
      <c r="AK51" s="69">
        <f>IF(AJ51&lt;8,0,+SMALL(($G51,$J51,$M51,$P51,$S51,$V51,$Y51,$AB51,$AE51,$AH51),1))</f>
        <v>0</v>
      </c>
      <c r="AL51" s="69">
        <f>IF(AJ51&lt;9,0,+SMALL(($G51,$J51,$M51,$P51,$S51,$V51,$Y51,$AB51,$AE51,$AH51),2))</f>
        <v>0</v>
      </c>
      <c r="AM51" s="69">
        <f>IF(AJ51&lt;10,0,+SMALL(($G51,$J51,$M51,$P51,$S51,$V51,$Y51,$AB51,$AE51,$AH51),3))</f>
        <v>0</v>
      </c>
      <c r="AN51" s="69">
        <f t="shared" si="26"/>
        <v>213</v>
      </c>
      <c r="AO51" s="69">
        <f t="shared" si="27"/>
        <v>46</v>
      </c>
    </row>
    <row r="52" spans="2:41" ht="14.4">
      <c r="B52" s="65" t="s">
        <v>246</v>
      </c>
      <c r="C52" s="45"/>
      <c r="D52" s="63" t="s">
        <v>27</v>
      </c>
      <c r="E52" s="45" t="str">
        <f>IF(VLOOKUP($B52,'Messieurs BRUT'!$B$6:$E$137,4,FALSE)="","",(VLOOKUP($B52,'Messieurs BRUT'!$B$6:$E$137,4,FALSE)))</f>
        <v/>
      </c>
      <c r="F52" s="45" t="str">
        <f>IF(VLOOKUP($B52,'Messieurs NET'!$B$6:E$137,4,FALSE)="","",(VLOOKUP($B52,'Messieurs NET'!$B$6:$E$137,4,FALSE)))</f>
        <v/>
      </c>
      <c r="G52" s="68" t="str">
        <f t="shared" si="14"/>
        <v/>
      </c>
      <c r="H52" s="45" t="str">
        <f>IF(VLOOKUP($B52,'Messieurs BRUT'!$B$6:$F$137,5,FALSE)="","",(VLOOKUP($B52,'Messieurs BRUT'!$B$6:$F$137,5,FALSE)))</f>
        <v/>
      </c>
      <c r="I52" s="45" t="str">
        <f>IF(VLOOKUP($B52,'Messieurs NET'!$B$6:$F$137,5,FALSE)="","",(VLOOKUP($B52,'Messieurs NET'!$B$6:$F$137,5,FALSE)))</f>
        <v/>
      </c>
      <c r="J52" s="68" t="str">
        <f t="shared" si="15"/>
        <v/>
      </c>
      <c r="K52" s="45">
        <f>IF(VLOOKUP($B52,'Messieurs BRUT'!$B$6:$G$137,6,FALSE)="","",(VLOOKUP($B52,'Messieurs BRUT'!$B$6:$G$137,6,FALSE)))</f>
        <v>11</v>
      </c>
      <c r="L52" s="45">
        <f>IF(VLOOKUP($B52,'Messieurs NET'!$B$6:$G$137,6,FALSE)="","",(VLOOKUP($B52,'Messieurs NET'!$B$6:$G$137,6,FALSE)))</f>
        <v>25</v>
      </c>
      <c r="M52" s="68">
        <f t="shared" si="16"/>
        <v>36</v>
      </c>
      <c r="N52" s="45">
        <f>IF(VLOOKUP($B52,'Messieurs BRUT'!$B$6:$H$137,7,FALSE)="","",(VLOOKUP($B52,'Messieurs BRUT'!$B$6:$H$137,7,FALSE)))</f>
        <v>11</v>
      </c>
      <c r="O52" s="45">
        <f>IF(VLOOKUP($B52,'Messieurs NET'!$B$6:$H$137,7,FALSE)="","",(VLOOKUP($B52,'Messieurs NET'!$B$6:$H$137,7,FALSE)))</f>
        <v>22</v>
      </c>
      <c r="P52" s="68">
        <f t="shared" si="17"/>
        <v>33</v>
      </c>
      <c r="Q52" s="45" t="str">
        <f>IF(VLOOKUP($B52,'Messieurs BRUT'!$B$6:$J$137,8,FALSE)="","",(VLOOKUP($B52,'Messieurs BRUT'!$B$6:$J$137,8,FALSE)))</f>
        <v/>
      </c>
      <c r="R52" s="45" t="str">
        <f>IF(VLOOKUP($B52,'Messieurs NET'!$B$6:$J$137,8,FALSE)="","",(VLOOKUP($B52,'Messieurs NET'!$B$6:$J$137,8,FALSE)))</f>
        <v/>
      </c>
      <c r="S52" s="68" t="str">
        <f t="shared" si="18"/>
        <v/>
      </c>
      <c r="T52" s="45">
        <f>IF(VLOOKUP($B52,'Messieurs BRUT'!$B$6:$J$137,9,FALSE)="","",(VLOOKUP($B52,'Messieurs BRUT'!$B$6:$J$137,9,FALSE)))</f>
        <v>17</v>
      </c>
      <c r="U52" s="45">
        <f>IF(VLOOKUP($B52,'Messieurs NET'!$B$6:$J$137,9,FALSE)="","",(VLOOKUP($B52,'Messieurs NET'!$B$6:$J$137,9,FALSE)))</f>
        <v>31</v>
      </c>
      <c r="V52" s="68">
        <f t="shared" si="19"/>
        <v>48</v>
      </c>
      <c r="W52" s="45">
        <f>IF(VLOOKUP($B52,'Messieurs BRUT'!$B$6:$M$137,10,FALSE)="","",(VLOOKUP($B52,'Messieurs BRUT'!$B$6:$M$137,10,FALSE)))</f>
        <v>13</v>
      </c>
      <c r="X52" s="45">
        <f>IF(VLOOKUP($B52,'Messieurs NET'!$B$6:$M$137,10,FALSE)="","",(VLOOKUP($B52,'Messieurs NET'!$B$6:$M$137,10,FALSE)))</f>
        <v>24</v>
      </c>
      <c r="Y52" s="68">
        <f t="shared" si="20"/>
        <v>37</v>
      </c>
      <c r="Z52" s="45">
        <f>IF(VLOOKUP($B52,'Messieurs BRUT'!$B$6:$L$137,11,FALSE)="","",(VLOOKUP($B52,'Messieurs BRUT'!$B$6:$L$137,11,FALSE)))</f>
        <v>9</v>
      </c>
      <c r="AA52" s="45">
        <f>IF(VLOOKUP($B52,'Messieurs NET'!$B$6:$L$137,11,FALSE)="","",(VLOOKUP($B52,'Messieurs NET'!$B$6:$L$137,11,FALSE)))</f>
        <v>22</v>
      </c>
      <c r="AB52" s="68">
        <f t="shared" si="21"/>
        <v>31</v>
      </c>
      <c r="AC52" s="45" t="str">
        <f>IF(VLOOKUP($B52,'Messieurs BRUT'!$B$6:$M$137,12,FALSE)="","",(VLOOKUP($B52,'Messieurs BRUT'!$B$6:$M$137,12,FALSE)))</f>
        <v/>
      </c>
      <c r="AD52" s="45" t="str">
        <f>IF(VLOOKUP($B52,'Messieurs NET'!$B$6:$M$137,12,FALSE)="","",(VLOOKUP($B52,'Messieurs NET'!$B$6:$M$137,12,FALSE)))</f>
        <v/>
      </c>
      <c r="AE52" s="68" t="str">
        <f t="shared" si="22"/>
        <v/>
      </c>
      <c r="AF52" s="45">
        <f>IF(VLOOKUP($B52,'Messieurs BRUT'!$B$6:$N$137,13,FALSE)="","",(VLOOKUP($B52,'Messieurs BRUT'!$B$6:$N$137,13,FALSE)))</f>
        <v>6</v>
      </c>
      <c r="AG52" s="45">
        <f>IF(VLOOKUP($B52,'Messieurs NET'!$B$6:$N$137,13,FALSE)="","",(VLOOKUP($B52,'Messieurs NET'!$B$6:$N$137,13,FALSE)))</f>
        <v>19</v>
      </c>
      <c r="AH52" s="68">
        <f t="shared" si="23"/>
        <v>25</v>
      </c>
      <c r="AI52" s="68">
        <f t="shared" si="24"/>
        <v>210</v>
      </c>
      <c r="AJ52" s="69">
        <f t="shared" si="25"/>
        <v>6</v>
      </c>
      <c r="AK52" s="69">
        <f>IF(AJ52&lt;8,0,+SMALL(($G52,$J52,$M52,$P52,$S52,$V52,$Y52,$AB52,$AE52,$AH52),1))</f>
        <v>0</v>
      </c>
      <c r="AL52" s="69">
        <f>IF(AJ52&lt;9,0,+SMALL(($G52,$J52,$M52,$P52,$S52,$V52,$Y52,$AB52,$AE52,$AH52),2))</f>
        <v>0</v>
      </c>
      <c r="AM52" s="69">
        <f>IF(AJ52&lt;10,0,+SMALL(($G52,$J52,$M52,$P52,$S52,$V52,$Y52,$AB52,$AE52,$AH52),3))</f>
        <v>0</v>
      </c>
      <c r="AN52" s="69">
        <f t="shared" si="26"/>
        <v>210</v>
      </c>
      <c r="AO52" s="69">
        <f t="shared" si="27"/>
        <v>47</v>
      </c>
    </row>
    <row r="53" spans="2:41" ht="14.4">
      <c r="B53" s="65" t="s">
        <v>18</v>
      </c>
      <c r="C53" s="66"/>
      <c r="D53" s="70" t="s">
        <v>27</v>
      </c>
      <c r="E53" s="45">
        <f>IF(VLOOKUP($B53,'Messieurs BRUT'!$B$6:$E$137,4,FALSE)="","",(VLOOKUP($B53,'Messieurs BRUT'!$B$6:$E$137,4,FALSE)))</f>
        <v>0</v>
      </c>
      <c r="F53" s="45">
        <f>IF(VLOOKUP($B53,'Messieurs NET'!$B$6:E$137,4,FALSE)="","",(VLOOKUP($B53,'Messieurs NET'!$B$6:$E$137,4,FALSE)))</f>
        <v>0</v>
      </c>
      <c r="G53" s="68">
        <f t="shared" si="14"/>
        <v>0</v>
      </c>
      <c r="H53" s="45" t="str">
        <f>IF(VLOOKUP($B53,'Messieurs BRUT'!$B$6:$F$137,5,FALSE)="","",(VLOOKUP($B53,'Messieurs BRUT'!$B$6:$F$137,5,FALSE)))</f>
        <v/>
      </c>
      <c r="I53" s="45" t="str">
        <f>IF(VLOOKUP($B53,'Messieurs NET'!$B$6:$F$137,5,FALSE)="","",(VLOOKUP($B53,'Messieurs NET'!$B$6:$F$137,5,FALSE)))</f>
        <v/>
      </c>
      <c r="J53" s="68" t="str">
        <f t="shared" si="15"/>
        <v/>
      </c>
      <c r="K53" s="45">
        <f>IF(VLOOKUP($B53,'Messieurs BRUT'!$B$6:$G$137,6,FALSE)="","",(VLOOKUP($B53,'Messieurs BRUT'!$B$6:$G$137,6,FALSE)))</f>
        <v>11</v>
      </c>
      <c r="L53" s="45">
        <f>IF(VLOOKUP($B53,'Messieurs NET'!$B$6:$G$137,6,FALSE)="","",(VLOOKUP($B53,'Messieurs NET'!$B$6:$G$137,6,FALSE)))</f>
        <v>24</v>
      </c>
      <c r="M53" s="68">
        <f t="shared" si="16"/>
        <v>35</v>
      </c>
      <c r="N53" s="45">
        <f>IF(VLOOKUP($B53,'Messieurs BRUT'!$B$6:$H$137,7,FALSE)="","",(VLOOKUP($B53,'Messieurs BRUT'!$B$6:$H$137,7,FALSE)))</f>
        <v>8</v>
      </c>
      <c r="O53" s="45">
        <f>IF(VLOOKUP($B53,'Messieurs NET'!$B$6:$H$137,7,FALSE)="","",(VLOOKUP($B53,'Messieurs NET'!$B$6:$H$137,7,FALSE)))</f>
        <v>23</v>
      </c>
      <c r="P53" s="68">
        <f t="shared" si="17"/>
        <v>31</v>
      </c>
      <c r="Q53" s="45">
        <f>IF(VLOOKUP($B53,'Messieurs BRUT'!$B$6:$J$137,8,FALSE)="","",(VLOOKUP($B53,'Messieurs BRUT'!$B$6:$J$137,8,FALSE)))</f>
        <v>13</v>
      </c>
      <c r="R53" s="45">
        <f>IF(VLOOKUP($B53,'Messieurs NET'!$B$6:$J$137,8,FALSE)="","",(VLOOKUP($B53,'Messieurs NET'!$B$6:$J$137,8,FALSE)))</f>
        <v>32</v>
      </c>
      <c r="S53" s="68">
        <f t="shared" si="18"/>
        <v>45</v>
      </c>
      <c r="T53" s="45">
        <f>IF(VLOOKUP($B53,'Messieurs BRUT'!$B$6:$J$137,9,FALSE)="","",(VLOOKUP($B53,'Messieurs BRUT'!$B$6:$J$137,9,FALSE)))</f>
        <v>12</v>
      </c>
      <c r="U53" s="45">
        <f>IF(VLOOKUP($B53,'Messieurs NET'!$B$6:$J$137,9,FALSE)="","",(VLOOKUP($B53,'Messieurs NET'!$B$6:$J$137,9,FALSE)))</f>
        <v>28</v>
      </c>
      <c r="V53" s="68">
        <f t="shared" si="19"/>
        <v>40</v>
      </c>
      <c r="W53" s="45" t="str">
        <f>IF(VLOOKUP($B53,'Messieurs BRUT'!$B$6:$M$137,10,FALSE)="","",(VLOOKUP($B53,'Messieurs BRUT'!$B$6:$M$137,10,FALSE)))</f>
        <v/>
      </c>
      <c r="X53" s="45" t="str">
        <f>IF(VLOOKUP($B53,'Messieurs NET'!$B$6:$M$137,10,FALSE)="","",(VLOOKUP($B53,'Messieurs NET'!$B$6:$M$137,10,FALSE)))</f>
        <v/>
      </c>
      <c r="Y53" s="68" t="str">
        <f t="shared" si="20"/>
        <v/>
      </c>
      <c r="Z53" s="45" t="str">
        <f>IF(VLOOKUP($B53,'Messieurs BRUT'!$B$6:$L$137,11,FALSE)="","",(VLOOKUP($B53,'Messieurs BRUT'!$B$6:$L$137,11,FALSE)))</f>
        <v/>
      </c>
      <c r="AA53" s="45" t="str">
        <f>IF(VLOOKUP($B53,'Messieurs NET'!$B$6:$L$137,11,FALSE)="","",(VLOOKUP($B53,'Messieurs NET'!$B$6:$L$137,11,FALSE)))</f>
        <v/>
      </c>
      <c r="AB53" s="68" t="str">
        <f t="shared" si="21"/>
        <v/>
      </c>
      <c r="AC53" s="45" t="str">
        <f>IF(VLOOKUP($B53,'Messieurs BRUT'!$B$6:$M$137,12,FALSE)="","",(VLOOKUP($B53,'Messieurs BRUT'!$B$6:$M$137,12,FALSE)))</f>
        <v/>
      </c>
      <c r="AD53" s="45" t="str">
        <f>IF(VLOOKUP($B53,'Messieurs NET'!$B$6:$M$137,12,FALSE)="","",(VLOOKUP($B53,'Messieurs NET'!$B$6:$M$137,12,FALSE)))</f>
        <v/>
      </c>
      <c r="AE53" s="68" t="str">
        <f t="shared" si="22"/>
        <v/>
      </c>
      <c r="AF53" s="45">
        <f>IF(VLOOKUP($B53,'Messieurs BRUT'!$B$6:$N$137,13,FALSE)="","",(VLOOKUP($B53,'Messieurs BRUT'!$B$6:$N$137,13,FALSE)))</f>
        <v>15</v>
      </c>
      <c r="AG53" s="45">
        <f>IF(VLOOKUP($B53,'Messieurs NET'!$B$6:$N$137,13,FALSE)="","",(VLOOKUP($B53,'Messieurs NET'!$B$6:$N$137,13,FALSE)))</f>
        <v>34</v>
      </c>
      <c r="AH53" s="68">
        <f t="shared" si="23"/>
        <v>49</v>
      </c>
      <c r="AI53" s="68">
        <f t="shared" si="24"/>
        <v>200</v>
      </c>
      <c r="AJ53" s="69">
        <f t="shared" si="25"/>
        <v>6</v>
      </c>
      <c r="AK53" s="69">
        <f>IF(AJ53&lt;8,0,+SMALL(($G53,$J53,$M53,$P53,$S53,$V53,$Y53,$AB53,$AE53,$AH53),1))</f>
        <v>0</v>
      </c>
      <c r="AL53" s="69">
        <f>IF(AJ53&lt;9,0,+SMALL(($G53,$J53,$M53,$P53,$S53,$V53,$Y53,$AB53,$AE53,$AH53),2))</f>
        <v>0</v>
      </c>
      <c r="AM53" s="69">
        <f>IF(AJ53&lt;10,0,+SMALL(($G53,$J53,$M53,$P53,$S53,$V53,$Y53,$AB53,$AE53,$AH53),3))</f>
        <v>0</v>
      </c>
      <c r="AN53" s="69">
        <f t="shared" si="26"/>
        <v>200</v>
      </c>
      <c r="AO53" s="69">
        <f t="shared" si="27"/>
        <v>48</v>
      </c>
    </row>
    <row r="54" spans="2:41" ht="14.4">
      <c r="B54" s="65" t="s">
        <v>138</v>
      </c>
      <c r="C54" s="45"/>
      <c r="D54" s="89" t="s">
        <v>132</v>
      </c>
      <c r="E54" s="45">
        <f>IF(VLOOKUP($B54,'Messieurs BRUT'!$B$6:$E$137,4,FALSE)="","",(VLOOKUP($B54,'Messieurs BRUT'!$B$6:$E$137,4,FALSE)))</f>
        <v>7</v>
      </c>
      <c r="F54" s="45">
        <f>IF(VLOOKUP($B54,'Messieurs NET'!$B$6:E$137,4,FALSE)="","",(VLOOKUP($B54,'Messieurs NET'!$B$6:$E$137,4,FALSE)))</f>
        <v>27</v>
      </c>
      <c r="G54" s="68">
        <f t="shared" si="14"/>
        <v>34</v>
      </c>
      <c r="H54" s="45" t="str">
        <f>IF(VLOOKUP($B54,'Messieurs BRUT'!$B$6:$F$137,5,FALSE)="","",(VLOOKUP($B54,'Messieurs BRUT'!$B$6:$F$137,5,FALSE)))</f>
        <v/>
      </c>
      <c r="I54" s="45" t="str">
        <f>IF(VLOOKUP($B54,'Messieurs NET'!$B$6:$F$137,5,FALSE)="","",(VLOOKUP($B54,'Messieurs NET'!$B$6:$F$137,5,FALSE)))</f>
        <v/>
      </c>
      <c r="J54" s="68" t="str">
        <f t="shared" si="15"/>
        <v/>
      </c>
      <c r="K54" s="45">
        <f>IF(VLOOKUP($B54,'Messieurs BRUT'!$B$6:$G$137,6,FALSE)="","",(VLOOKUP($B54,'Messieurs BRUT'!$B$6:$G$137,6,FALSE)))</f>
        <v>14</v>
      </c>
      <c r="L54" s="45">
        <f>IF(VLOOKUP($B54,'Messieurs NET'!$B$6:$G$137,6,FALSE)="","",(VLOOKUP($B54,'Messieurs NET'!$B$6:$G$137,6,FALSE)))</f>
        <v>34</v>
      </c>
      <c r="M54" s="68">
        <f t="shared" si="16"/>
        <v>48</v>
      </c>
      <c r="N54" s="45">
        <f>IF(VLOOKUP($B54,'Messieurs BRUT'!$B$6:$H$137,7,FALSE)="","",(VLOOKUP($B54,'Messieurs BRUT'!$B$6:$H$137,7,FALSE)))</f>
        <v>4</v>
      </c>
      <c r="O54" s="45">
        <f>IF(VLOOKUP($B54,'Messieurs NET'!$B$6:$H$137,7,FALSE)="","",(VLOOKUP($B54,'Messieurs NET'!$B$6:$H$137,7,FALSE)))</f>
        <v>21</v>
      </c>
      <c r="P54" s="68">
        <f t="shared" si="17"/>
        <v>25</v>
      </c>
      <c r="Q54" s="45" t="str">
        <f>IF(VLOOKUP($B54,'Messieurs BRUT'!$B$6:$J$137,8,FALSE)="","",(VLOOKUP($B54,'Messieurs BRUT'!$B$6:$J$137,8,FALSE)))</f>
        <v/>
      </c>
      <c r="R54" s="45" t="str">
        <f>IF(VLOOKUP($B54,'Messieurs NET'!$B$6:$J$137,8,FALSE)="","",(VLOOKUP($B54,'Messieurs NET'!$B$6:$J$137,8,FALSE)))</f>
        <v/>
      </c>
      <c r="S54" s="68" t="str">
        <f t="shared" si="18"/>
        <v/>
      </c>
      <c r="T54" s="45">
        <f>IF(VLOOKUP($B54,'Messieurs BRUT'!$B$6:$J$137,9,FALSE)="","",(VLOOKUP($B54,'Messieurs BRUT'!$B$6:$J$137,9,FALSE)))</f>
        <v>11</v>
      </c>
      <c r="U54" s="45">
        <f>IF(VLOOKUP($B54,'Messieurs NET'!$B$6:$J$137,9,FALSE)="","",(VLOOKUP($B54,'Messieurs NET'!$B$6:$J$137,9,FALSE)))</f>
        <v>34</v>
      </c>
      <c r="V54" s="68">
        <f t="shared" si="19"/>
        <v>45</v>
      </c>
      <c r="W54" s="45" t="str">
        <f>IF(VLOOKUP($B54,'Messieurs BRUT'!$B$6:$M$137,10,FALSE)="","",(VLOOKUP($B54,'Messieurs BRUT'!$B$6:$M$137,10,FALSE)))</f>
        <v/>
      </c>
      <c r="X54" s="45" t="str">
        <f>IF(VLOOKUP($B54,'Messieurs NET'!$B$6:$M$137,10,FALSE)="","",(VLOOKUP($B54,'Messieurs NET'!$B$6:$M$137,10,FALSE)))</f>
        <v/>
      </c>
      <c r="Y54" s="68" t="str">
        <f t="shared" si="20"/>
        <v/>
      </c>
      <c r="Z54" s="45" t="str">
        <f>IF(VLOOKUP($B54,'Messieurs BRUT'!$B$6:$L$137,11,FALSE)="","",(VLOOKUP($B54,'Messieurs BRUT'!$B$6:$L$137,11,FALSE)))</f>
        <v/>
      </c>
      <c r="AA54" s="45" t="str">
        <f>IF(VLOOKUP($B54,'Messieurs NET'!$B$6:$L$137,11,FALSE)="","",(VLOOKUP($B54,'Messieurs NET'!$B$6:$L$137,11,FALSE)))</f>
        <v/>
      </c>
      <c r="AB54" s="68" t="str">
        <f t="shared" si="21"/>
        <v/>
      </c>
      <c r="AC54" s="45" t="str">
        <f>IF(VLOOKUP($B54,'Messieurs BRUT'!$B$6:$M$137,12,FALSE)="","",(VLOOKUP($B54,'Messieurs BRUT'!$B$6:$M$137,12,FALSE)))</f>
        <v/>
      </c>
      <c r="AD54" s="45" t="str">
        <f>IF(VLOOKUP($B54,'Messieurs NET'!$B$6:$M$137,12,FALSE)="","",(VLOOKUP($B54,'Messieurs NET'!$B$6:$M$137,12,FALSE)))</f>
        <v/>
      </c>
      <c r="AE54" s="68" t="str">
        <f t="shared" si="22"/>
        <v/>
      </c>
      <c r="AF54" s="45">
        <f>IF(VLOOKUP($B54,'Messieurs BRUT'!$B$6:$N$137,13,FALSE)="","",(VLOOKUP($B54,'Messieurs BRUT'!$B$6:$N$137,13,FALSE)))</f>
        <v>12</v>
      </c>
      <c r="AG54" s="45">
        <f>IF(VLOOKUP($B54,'Messieurs NET'!$B$6:$N$137,13,FALSE)="","",(VLOOKUP($B54,'Messieurs NET'!$B$6:$N$137,13,FALSE)))</f>
        <v>35</v>
      </c>
      <c r="AH54" s="68">
        <f t="shared" si="23"/>
        <v>47</v>
      </c>
      <c r="AI54" s="68">
        <f t="shared" si="24"/>
        <v>199</v>
      </c>
      <c r="AJ54" s="69">
        <f t="shared" si="25"/>
        <v>5</v>
      </c>
      <c r="AK54" s="69">
        <f>IF(AJ54&lt;8,0,+SMALL(($G54,$J54,$M54,$P54,$S54,$V54,$Y54,$AB54,$AE54,$AH54),1))</f>
        <v>0</v>
      </c>
      <c r="AL54" s="69">
        <f>IF(AJ54&lt;9,0,+SMALL(($G54,$J54,$M54,$P54,$S54,$V54,$Y54,$AB54,$AE54,$AH54),2))</f>
        <v>0</v>
      </c>
      <c r="AM54" s="69">
        <f>IF(AJ54&lt;10,0,+SMALL(($G54,$J54,$M54,$P54,$S54,$V54,$Y54,$AB54,$AE54,$AH54),3))</f>
        <v>0</v>
      </c>
      <c r="AN54" s="69">
        <f t="shared" si="26"/>
        <v>199</v>
      </c>
      <c r="AO54" s="69">
        <f t="shared" si="27"/>
        <v>49</v>
      </c>
    </row>
    <row r="55" spans="2:41" ht="14.4">
      <c r="B55" s="65" t="s">
        <v>267</v>
      </c>
      <c r="C55" s="66"/>
      <c r="D55" s="71" t="s">
        <v>59</v>
      </c>
      <c r="E55" s="45" t="str">
        <f>IF(VLOOKUP($B55,'Messieurs BRUT'!$B$6:$E$137,4,FALSE)="","",(VLOOKUP($B55,'Messieurs BRUT'!$B$6:$E$137,4,FALSE)))</f>
        <v/>
      </c>
      <c r="F55" s="45" t="str">
        <f>IF(VLOOKUP($B55,'Messieurs NET'!$B$6:E$137,4,FALSE)="","",(VLOOKUP($B55,'Messieurs NET'!$B$6:$E$137,4,FALSE)))</f>
        <v/>
      </c>
      <c r="G55" s="68" t="str">
        <f t="shared" si="14"/>
        <v/>
      </c>
      <c r="H55" s="45" t="str">
        <f>IF(VLOOKUP($B55,'Messieurs BRUT'!$B$6:$F$137,5,FALSE)="","",(VLOOKUP($B55,'Messieurs BRUT'!$B$6:$F$137,5,FALSE)))</f>
        <v/>
      </c>
      <c r="I55" s="45" t="str">
        <f>IF(VLOOKUP($B55,'Messieurs NET'!$B$6:$F$137,5,FALSE)="","",(VLOOKUP($B55,'Messieurs NET'!$B$6:$F$137,5,FALSE)))</f>
        <v/>
      </c>
      <c r="J55" s="68" t="str">
        <f t="shared" si="15"/>
        <v/>
      </c>
      <c r="K55" s="45" t="str">
        <f>IF(VLOOKUP($B55,'Messieurs BRUT'!$B$6:$G$137,6,FALSE)="","",(VLOOKUP($B55,'Messieurs BRUT'!$B$6:$G$137,6,FALSE)))</f>
        <v/>
      </c>
      <c r="L55" s="45" t="str">
        <f>IF(VLOOKUP($B55,'Messieurs NET'!$B$6:$G$137,6,FALSE)="","",(VLOOKUP($B55,'Messieurs NET'!$B$6:$G$137,6,FALSE)))</f>
        <v/>
      </c>
      <c r="M55" s="68" t="str">
        <f t="shared" si="16"/>
        <v/>
      </c>
      <c r="N55" s="45" t="str">
        <f>IF(VLOOKUP($B55,'Messieurs BRUT'!$B$6:$H$137,7,FALSE)="","",(VLOOKUP($B55,'Messieurs BRUT'!$B$6:$H$137,7,FALSE)))</f>
        <v/>
      </c>
      <c r="O55" s="45" t="str">
        <f>IF(VLOOKUP($B55,'Messieurs NET'!$B$6:$H$137,7,FALSE)="","",(VLOOKUP($B55,'Messieurs NET'!$B$6:$H$137,7,FALSE)))</f>
        <v/>
      </c>
      <c r="P55" s="68" t="str">
        <f t="shared" si="17"/>
        <v/>
      </c>
      <c r="Q55" s="45">
        <f>IF(VLOOKUP($B55,'Messieurs BRUT'!$B$6:$J$137,8,FALSE)="","",(VLOOKUP($B55,'Messieurs BRUT'!$B$6:$J$137,8,FALSE)))</f>
        <v>4</v>
      </c>
      <c r="R55" s="45">
        <f>IF(VLOOKUP($B55,'Messieurs NET'!$B$6:$J$137,8,FALSE)="","",(VLOOKUP($B55,'Messieurs NET'!$B$6:$J$137,8,FALSE)))</f>
        <v>33</v>
      </c>
      <c r="S55" s="68">
        <f t="shared" si="18"/>
        <v>37</v>
      </c>
      <c r="T55" s="45">
        <f>IF(VLOOKUP($B55,'Messieurs BRUT'!$B$6:$J$137,9,FALSE)="","",(VLOOKUP($B55,'Messieurs BRUT'!$B$6:$J$137,9,FALSE)))</f>
        <v>9</v>
      </c>
      <c r="U55" s="45">
        <f>IF(VLOOKUP($B55,'Messieurs NET'!$B$6:$J$137,9,FALSE)="","",(VLOOKUP($B55,'Messieurs NET'!$B$6:$J$137,9,FALSE)))</f>
        <v>28</v>
      </c>
      <c r="V55" s="68">
        <f t="shared" si="19"/>
        <v>37</v>
      </c>
      <c r="W55" s="45">
        <f>IF(VLOOKUP($B55,'Messieurs BRUT'!$B$6:$M$137,10,FALSE)="","",(VLOOKUP($B55,'Messieurs BRUT'!$B$6:$M$137,10,FALSE)))</f>
        <v>6</v>
      </c>
      <c r="X55" s="45">
        <f>IF(VLOOKUP($B55,'Messieurs NET'!$B$6:$M$137,10,FALSE)="","",(VLOOKUP($B55,'Messieurs NET'!$B$6:$M$137,10,FALSE)))</f>
        <v>38</v>
      </c>
      <c r="Y55" s="68">
        <f t="shared" si="20"/>
        <v>44</v>
      </c>
      <c r="Z55" s="45">
        <f>IF(VLOOKUP($B55,'Messieurs BRUT'!$B$6:$L$137,11,FALSE)="","",(VLOOKUP($B55,'Messieurs BRUT'!$B$6:$L$137,11,FALSE)))</f>
        <v>7</v>
      </c>
      <c r="AA55" s="45">
        <f>IF(VLOOKUP($B55,'Messieurs NET'!$B$6:$L$137,11,FALSE)="","",(VLOOKUP($B55,'Messieurs NET'!$B$6:$L$137,11,FALSE)))</f>
        <v>34</v>
      </c>
      <c r="AB55" s="68">
        <f t="shared" si="21"/>
        <v>41</v>
      </c>
      <c r="AC55" s="45" t="str">
        <f>IF(VLOOKUP($B55,'Messieurs BRUT'!$B$6:$M$137,12,FALSE)="","",(VLOOKUP($B55,'Messieurs BRUT'!$B$6:$M$137,12,FALSE)))</f>
        <v/>
      </c>
      <c r="AD55" s="45" t="str">
        <f>IF(VLOOKUP($B55,'Messieurs NET'!$B$6:$M$137,12,FALSE)="","",(VLOOKUP($B55,'Messieurs NET'!$B$6:$M$137,12,FALSE)))</f>
        <v/>
      </c>
      <c r="AE55" s="68" t="str">
        <f t="shared" si="22"/>
        <v/>
      </c>
      <c r="AF55" s="45">
        <f>IF(VLOOKUP($B55,'Messieurs BRUT'!$B$6:$N$137,13,FALSE)="","",(VLOOKUP($B55,'Messieurs BRUT'!$B$6:$N$137,13,FALSE)))</f>
        <v>5</v>
      </c>
      <c r="AG55" s="45">
        <f>IF(VLOOKUP($B55,'Messieurs NET'!$B$6:$N$137,13,FALSE)="","",(VLOOKUP($B55,'Messieurs NET'!$B$6:$N$137,13,FALSE)))</f>
        <v>33</v>
      </c>
      <c r="AH55" s="68">
        <f t="shared" si="23"/>
        <v>38</v>
      </c>
      <c r="AI55" s="68">
        <f t="shared" si="24"/>
        <v>197</v>
      </c>
      <c r="AJ55" s="69">
        <f t="shared" si="25"/>
        <v>5</v>
      </c>
      <c r="AK55" s="69">
        <f>IF(AJ55&lt;8,0,+SMALL(($G55,$J55,$M55,$P55,$S55,$V55,$Y55,$AB55,$AE55,$AH55),1))</f>
        <v>0</v>
      </c>
      <c r="AL55" s="69">
        <f>IF(AJ55&lt;9,0,+SMALL(($G55,$J55,$M55,$P55,$S55,$V55,$Y55,$AB55,$AE55,$AH55),2))</f>
        <v>0</v>
      </c>
      <c r="AM55" s="69">
        <f>IF(AJ55&lt;10,0,+SMALL(($G55,$J55,$M55,$P55,$S55,$V55,$Y55,$AB55,$AE55,$AH55),3))</f>
        <v>0</v>
      </c>
      <c r="AN55" s="69">
        <f t="shared" si="26"/>
        <v>197</v>
      </c>
      <c r="AO55" s="69">
        <f t="shared" si="27"/>
        <v>50</v>
      </c>
    </row>
    <row r="56" spans="2:41" ht="14.4">
      <c r="B56" s="65" t="s">
        <v>127</v>
      </c>
      <c r="C56" s="66"/>
      <c r="D56" s="71" t="s">
        <v>5</v>
      </c>
      <c r="E56" s="45">
        <f>IF(VLOOKUP($B56,'Messieurs BRUT'!$B$6:$E$137,4,FALSE)="","",(VLOOKUP($B56,'Messieurs BRUT'!$B$6:$E$137,4,FALSE)))</f>
        <v>17</v>
      </c>
      <c r="F56" s="45">
        <f>IF(VLOOKUP($B56,'Messieurs NET'!$B$6:E$137,4,FALSE)="","",(VLOOKUP($B56,'Messieurs NET'!$B$6:$E$137,4,FALSE)))</f>
        <v>35</v>
      </c>
      <c r="G56" s="68">
        <f t="shared" si="14"/>
        <v>52</v>
      </c>
      <c r="H56" s="45" t="str">
        <f>IF(VLOOKUP($B56,'Messieurs BRUT'!$B$6:$F$137,5,FALSE)="","",(VLOOKUP($B56,'Messieurs BRUT'!$B$6:$F$137,5,FALSE)))</f>
        <v/>
      </c>
      <c r="I56" s="45" t="str">
        <f>IF(VLOOKUP($B56,'Messieurs NET'!$B$6:$F$137,5,FALSE)="","",(VLOOKUP($B56,'Messieurs NET'!$B$6:$F$137,5,FALSE)))</f>
        <v/>
      </c>
      <c r="J56" s="68" t="str">
        <f t="shared" si="15"/>
        <v/>
      </c>
      <c r="K56" s="45" t="str">
        <f>IF(VLOOKUP($B56,'Messieurs BRUT'!$B$6:$G$137,6,FALSE)="","",(VLOOKUP($B56,'Messieurs BRUT'!$B$6:$G$137,6,FALSE)))</f>
        <v/>
      </c>
      <c r="L56" s="45" t="str">
        <f>IF(VLOOKUP($B56,'Messieurs NET'!$B$6:$G$137,6,FALSE)="","",(VLOOKUP($B56,'Messieurs NET'!$B$6:$G$137,6,FALSE)))</f>
        <v/>
      </c>
      <c r="M56" s="68" t="str">
        <f t="shared" si="16"/>
        <v/>
      </c>
      <c r="N56" s="45">
        <f>IF(VLOOKUP($B56,'Messieurs BRUT'!$B$6:$H$137,7,FALSE)="","",(VLOOKUP($B56,'Messieurs BRUT'!$B$6:$H$137,7,FALSE)))</f>
        <v>0</v>
      </c>
      <c r="O56" s="45">
        <f>IF(VLOOKUP($B56,'Messieurs NET'!$B$6:$H$137,7,FALSE)="","",(VLOOKUP($B56,'Messieurs NET'!$B$6:$H$137,7,FALSE)))</f>
        <v>0</v>
      </c>
      <c r="P56" s="68">
        <f t="shared" si="17"/>
        <v>0</v>
      </c>
      <c r="Q56" s="45" t="str">
        <f>IF(VLOOKUP($B56,'Messieurs BRUT'!$B$6:$J$137,8,FALSE)="","",(VLOOKUP($B56,'Messieurs BRUT'!$B$6:$J$137,8,FALSE)))</f>
        <v/>
      </c>
      <c r="R56" s="45" t="str">
        <f>IF(VLOOKUP($B56,'Messieurs NET'!$B$6:$J$137,8,FALSE)="","",(VLOOKUP($B56,'Messieurs NET'!$B$6:$J$137,8,FALSE)))</f>
        <v/>
      </c>
      <c r="S56" s="68" t="str">
        <f t="shared" si="18"/>
        <v/>
      </c>
      <c r="T56" s="45">
        <f>IF(VLOOKUP($B56,'Messieurs BRUT'!$B$6:$J$137,9,FALSE)="","",(VLOOKUP($B56,'Messieurs BRUT'!$B$6:$J$137,9,FALSE)))</f>
        <v>18</v>
      </c>
      <c r="U56" s="45">
        <f>IF(VLOOKUP($B56,'Messieurs NET'!$B$6:$J$137,9,FALSE)="","",(VLOOKUP($B56,'Messieurs NET'!$B$6:$J$137,9,FALSE)))</f>
        <v>35</v>
      </c>
      <c r="V56" s="68">
        <f t="shared" si="19"/>
        <v>53</v>
      </c>
      <c r="W56" s="45" t="str">
        <f>IF(VLOOKUP($B56,'Messieurs BRUT'!$B$6:$M$137,10,FALSE)="","",(VLOOKUP($B56,'Messieurs BRUT'!$B$6:$M$137,10,FALSE)))</f>
        <v/>
      </c>
      <c r="X56" s="45" t="str">
        <f>IF(VLOOKUP($B56,'Messieurs NET'!$B$6:$M$137,10,FALSE)="","",(VLOOKUP($B56,'Messieurs NET'!$B$6:$M$137,10,FALSE)))</f>
        <v/>
      </c>
      <c r="Y56" s="68" t="str">
        <f t="shared" si="20"/>
        <v/>
      </c>
      <c r="Z56" s="45">
        <f>IF(VLOOKUP($B56,'Messieurs BRUT'!$B$6:$L$137,11,FALSE)="","",(VLOOKUP($B56,'Messieurs BRUT'!$B$6:$L$137,11,FALSE)))</f>
        <v>14</v>
      </c>
      <c r="AA56" s="45">
        <f>IF(VLOOKUP($B56,'Messieurs NET'!$B$6:$L$137,11,FALSE)="","",(VLOOKUP($B56,'Messieurs NET'!$B$6:$L$137,11,FALSE)))</f>
        <v>28</v>
      </c>
      <c r="AB56" s="68">
        <f t="shared" si="21"/>
        <v>42</v>
      </c>
      <c r="AC56" s="45">
        <f>IF(VLOOKUP($B56,'Messieurs BRUT'!$B$6:$M$137,12,FALSE)="","",(VLOOKUP($B56,'Messieurs BRUT'!$B$6:$M$137,12,FALSE)))</f>
        <v>14</v>
      </c>
      <c r="AD56" s="45">
        <f>IF(VLOOKUP($B56,'Messieurs NET'!$B$6:$M$137,12,FALSE)="","",(VLOOKUP($B56,'Messieurs NET'!$B$6:$M$137,12,FALSE)))</f>
        <v>33</v>
      </c>
      <c r="AE56" s="68">
        <f t="shared" si="22"/>
        <v>47</v>
      </c>
      <c r="AF56" s="45" t="str">
        <f>IF(VLOOKUP($B56,'Messieurs BRUT'!$B$6:$N$137,13,FALSE)="","",(VLOOKUP($B56,'Messieurs BRUT'!$B$6:$N$137,13,FALSE)))</f>
        <v/>
      </c>
      <c r="AG56" s="45" t="str">
        <f>IF(VLOOKUP($B56,'Messieurs NET'!$B$6:$N$137,13,FALSE)="","",(VLOOKUP($B56,'Messieurs NET'!$B$6:$N$137,13,FALSE)))</f>
        <v/>
      </c>
      <c r="AH56" s="68" t="str">
        <f t="shared" si="23"/>
        <v/>
      </c>
      <c r="AI56" s="68">
        <f t="shared" si="24"/>
        <v>194</v>
      </c>
      <c r="AJ56" s="69">
        <f t="shared" si="25"/>
        <v>5</v>
      </c>
      <c r="AK56" s="69">
        <f>IF(AJ56&lt;8,0,+SMALL(($G56,$J56,$M56,$P56,$S56,$V56,$Y56,$AB56,$AE56,$AH56),1))</f>
        <v>0</v>
      </c>
      <c r="AL56" s="69">
        <f>IF(AJ56&lt;9,0,+SMALL(($G56,$J56,$M56,$P56,$S56,$V56,$Y56,$AB56,$AE56,$AH56),2))</f>
        <v>0</v>
      </c>
      <c r="AM56" s="69">
        <f>IF(AJ56&lt;10,0,+SMALL(($G56,$J56,$M56,$P56,$S56,$V56,$Y56,$AB56,$AE56,$AH56),3))</f>
        <v>0</v>
      </c>
      <c r="AN56" s="69">
        <f t="shared" si="26"/>
        <v>194</v>
      </c>
      <c r="AO56" s="69">
        <f t="shared" si="27"/>
        <v>51</v>
      </c>
    </row>
    <row r="57" spans="2:41" ht="14.4">
      <c r="B57" s="65" t="s">
        <v>250</v>
      </c>
      <c r="C57" s="45"/>
      <c r="D57" s="89" t="s">
        <v>132</v>
      </c>
      <c r="E57" s="45" t="str">
        <f>IF(VLOOKUP($B57,'Messieurs BRUT'!$B$6:$E$137,4,FALSE)="","",(VLOOKUP($B57,'Messieurs BRUT'!$B$6:$E$137,4,FALSE)))</f>
        <v/>
      </c>
      <c r="F57" s="45" t="str">
        <f>IF(VLOOKUP($B57,'Messieurs NET'!$B$6:E$137,4,FALSE)="","",(VLOOKUP($B57,'Messieurs NET'!$B$6:$E$137,4,FALSE)))</f>
        <v/>
      </c>
      <c r="G57" s="68" t="str">
        <f t="shared" si="14"/>
        <v/>
      </c>
      <c r="H57" s="45" t="str">
        <f>IF(VLOOKUP($B57,'Messieurs BRUT'!$B$6:$F$137,5,FALSE)="","",(VLOOKUP($B57,'Messieurs BRUT'!$B$6:$F$137,5,FALSE)))</f>
        <v/>
      </c>
      <c r="I57" s="45" t="str">
        <f>IF(VLOOKUP($B57,'Messieurs NET'!$B$6:$F$137,5,FALSE)="","",(VLOOKUP($B57,'Messieurs NET'!$B$6:$F$137,5,FALSE)))</f>
        <v/>
      </c>
      <c r="J57" s="68" t="str">
        <f t="shared" si="15"/>
        <v/>
      </c>
      <c r="K57" s="45">
        <f>IF(VLOOKUP($B57,'Messieurs BRUT'!$B$6:$G$137,6,FALSE)="","",(VLOOKUP($B57,'Messieurs BRUT'!$B$6:$G$137,6,FALSE)))</f>
        <v>15</v>
      </c>
      <c r="L57" s="45">
        <f>IF(VLOOKUP($B57,'Messieurs NET'!$B$6:$G$137,6,FALSE)="","",(VLOOKUP($B57,'Messieurs NET'!$B$6:$G$137,6,FALSE)))</f>
        <v>34</v>
      </c>
      <c r="M57" s="68">
        <f t="shared" si="16"/>
        <v>49</v>
      </c>
      <c r="N57" s="45" t="str">
        <f>IF(VLOOKUP($B57,'Messieurs BRUT'!$B$6:$H$137,7,FALSE)="","",(VLOOKUP($B57,'Messieurs BRUT'!$B$6:$H$137,7,FALSE)))</f>
        <v/>
      </c>
      <c r="O57" s="45" t="str">
        <f>IF(VLOOKUP($B57,'Messieurs NET'!$B$6:$H$137,7,FALSE)="","",(VLOOKUP($B57,'Messieurs NET'!$B$6:$H$137,7,FALSE)))</f>
        <v/>
      </c>
      <c r="P57" s="68" t="str">
        <f t="shared" si="17"/>
        <v/>
      </c>
      <c r="Q57" s="45" t="str">
        <f>IF(VLOOKUP($B57,'Messieurs BRUT'!$B$6:$J$137,8,FALSE)="","",(VLOOKUP($B57,'Messieurs BRUT'!$B$6:$J$137,8,FALSE)))</f>
        <v/>
      </c>
      <c r="R57" s="45" t="str">
        <f>IF(VLOOKUP($B57,'Messieurs NET'!$B$6:$J$137,8,FALSE)="","",(VLOOKUP($B57,'Messieurs NET'!$B$6:$J$137,8,FALSE)))</f>
        <v/>
      </c>
      <c r="S57" s="68" t="str">
        <f t="shared" si="18"/>
        <v/>
      </c>
      <c r="T57" s="45" t="str">
        <f>IF(VLOOKUP($B57,'Messieurs BRUT'!$B$6:$J$137,9,FALSE)="","",(VLOOKUP($B57,'Messieurs BRUT'!$B$6:$J$137,9,FALSE)))</f>
        <v/>
      </c>
      <c r="U57" s="45" t="str">
        <f>IF(VLOOKUP($B57,'Messieurs NET'!$B$6:$J$137,9,FALSE)="","",(VLOOKUP($B57,'Messieurs NET'!$B$6:$J$137,9,FALSE)))</f>
        <v/>
      </c>
      <c r="V57" s="68" t="str">
        <f t="shared" si="19"/>
        <v/>
      </c>
      <c r="W57" s="45">
        <f>IF(VLOOKUP($B57,'Messieurs BRUT'!$B$6:$M$137,10,FALSE)="","",(VLOOKUP($B57,'Messieurs BRUT'!$B$6:$M$137,10,FALSE)))</f>
        <v>9</v>
      </c>
      <c r="X57" s="45">
        <f>IF(VLOOKUP($B57,'Messieurs NET'!$B$6:$M$137,10,FALSE)="","",(VLOOKUP($B57,'Messieurs NET'!$B$6:$M$137,10,FALSE)))</f>
        <v>25</v>
      </c>
      <c r="Y57" s="68">
        <f t="shared" si="20"/>
        <v>34</v>
      </c>
      <c r="Z57" s="45">
        <f>IF(VLOOKUP($B57,'Messieurs BRUT'!$B$6:$L$137,11,FALSE)="","",(VLOOKUP($B57,'Messieurs BRUT'!$B$6:$L$137,11,FALSE)))</f>
        <v>16</v>
      </c>
      <c r="AA57" s="45">
        <f>IF(VLOOKUP($B57,'Messieurs NET'!$B$6:$L$137,11,FALSE)="","",(VLOOKUP($B57,'Messieurs NET'!$B$6:$L$137,11,FALSE)))</f>
        <v>34</v>
      </c>
      <c r="AB57" s="68">
        <f t="shared" si="21"/>
        <v>50</v>
      </c>
      <c r="AC57" s="45" t="str">
        <f>IF(VLOOKUP($B57,'Messieurs BRUT'!$B$6:$M$137,12,FALSE)="","",(VLOOKUP($B57,'Messieurs BRUT'!$B$6:$M$137,12,FALSE)))</f>
        <v/>
      </c>
      <c r="AD57" s="45" t="str">
        <f>IF(VLOOKUP($B57,'Messieurs NET'!$B$6:$M$137,12,FALSE)="","",(VLOOKUP($B57,'Messieurs NET'!$B$6:$M$137,12,FALSE)))</f>
        <v/>
      </c>
      <c r="AE57" s="68" t="str">
        <f t="shared" si="22"/>
        <v/>
      </c>
      <c r="AF57" s="45">
        <f>IF(VLOOKUP($B57,'Messieurs BRUT'!$B$6:$N$137,13,FALSE)="","",(VLOOKUP($B57,'Messieurs BRUT'!$B$6:$N$137,13,FALSE)))</f>
        <v>19</v>
      </c>
      <c r="AG57" s="45">
        <f>IF(VLOOKUP($B57,'Messieurs NET'!$B$6:$N$137,13,FALSE)="","",(VLOOKUP($B57,'Messieurs NET'!$B$6:$N$137,13,FALSE)))</f>
        <v>39</v>
      </c>
      <c r="AH57" s="68">
        <f t="shared" si="23"/>
        <v>58</v>
      </c>
      <c r="AI57" s="68">
        <f t="shared" si="24"/>
        <v>191</v>
      </c>
      <c r="AJ57" s="69">
        <f t="shared" si="25"/>
        <v>4</v>
      </c>
      <c r="AK57" s="69">
        <f>IF(AJ57&lt;8,0,+SMALL(($G57,$J57,$M57,$P57,$S57,$V57,$Y57,$AB57,$AE57,$AH57),1))</f>
        <v>0</v>
      </c>
      <c r="AL57" s="69">
        <f>IF(AJ57&lt;9,0,+SMALL(($G57,$J57,$M57,$P57,$S57,$V57,$Y57,$AB57,$AE57,$AH57),2))</f>
        <v>0</v>
      </c>
      <c r="AM57" s="69">
        <f>IF(AJ57&lt;10,0,+SMALL(($G57,$J57,$M57,$P57,$S57,$V57,$Y57,$AB57,$AE57,$AH57),3))</f>
        <v>0</v>
      </c>
      <c r="AN57" s="69">
        <f t="shared" si="26"/>
        <v>191</v>
      </c>
      <c r="AO57" s="69">
        <f t="shared" si="27"/>
        <v>52</v>
      </c>
    </row>
    <row r="58" spans="2:41" ht="14.4">
      <c r="B58" s="65" t="s">
        <v>203</v>
      </c>
      <c r="C58" s="66"/>
      <c r="D58" s="93" t="s">
        <v>140</v>
      </c>
      <c r="E58" s="45">
        <f>IF(VLOOKUP($B58,'Messieurs BRUT'!$B$6:$E$137,4,FALSE)="","",(VLOOKUP($B58,'Messieurs BRUT'!$B$6:$E$137,4,FALSE)))</f>
        <v>16</v>
      </c>
      <c r="F58" s="45">
        <f>IF(VLOOKUP($B58,'Messieurs NET'!$B$6:E$137,4,FALSE)="","",(VLOOKUP($B58,'Messieurs NET'!$B$6:$E$137,4,FALSE)))</f>
        <v>28</v>
      </c>
      <c r="G58" s="68">
        <f t="shared" si="14"/>
        <v>44</v>
      </c>
      <c r="H58" s="45">
        <f>IF(VLOOKUP($B58,'Messieurs BRUT'!$B$6:$F$137,5,FALSE)="","",(VLOOKUP($B58,'Messieurs BRUT'!$B$6:$F$137,5,FALSE)))</f>
        <v>18</v>
      </c>
      <c r="I58" s="45">
        <f>IF(VLOOKUP($B58,'Messieurs NET'!$B$6:$F$137,5,FALSE)="","",(VLOOKUP($B58,'Messieurs NET'!$B$6:$F$137,5,FALSE)))</f>
        <v>32</v>
      </c>
      <c r="J58" s="68">
        <f t="shared" si="15"/>
        <v>50</v>
      </c>
      <c r="K58" s="45">
        <f>IF(VLOOKUP($B58,'Messieurs BRUT'!$B$6:$G$137,6,FALSE)="","",(VLOOKUP($B58,'Messieurs BRUT'!$B$6:$G$137,6,FALSE)))</f>
        <v>21</v>
      </c>
      <c r="L58" s="45">
        <f>IF(VLOOKUP($B58,'Messieurs NET'!$B$6:$G$137,6,FALSE)="","",(VLOOKUP($B58,'Messieurs NET'!$B$6:$G$137,6,FALSE)))</f>
        <v>34</v>
      </c>
      <c r="M58" s="68">
        <f t="shared" si="16"/>
        <v>55</v>
      </c>
      <c r="N58" s="45" t="str">
        <f>IF(VLOOKUP($B58,'Messieurs BRUT'!$B$6:$H$137,7,FALSE)="","",(VLOOKUP($B58,'Messieurs BRUT'!$B$6:$H$137,7,FALSE)))</f>
        <v/>
      </c>
      <c r="O58" s="45" t="str">
        <f>IF(VLOOKUP($B58,'Messieurs NET'!$B$6:$H$137,7,FALSE)="","",(VLOOKUP($B58,'Messieurs NET'!$B$6:$H$137,7,FALSE)))</f>
        <v/>
      </c>
      <c r="P58" s="68" t="str">
        <f t="shared" si="17"/>
        <v/>
      </c>
      <c r="Q58" s="45" t="str">
        <f>IF(VLOOKUP($B58,'Messieurs BRUT'!$B$6:$J$137,8,FALSE)="","",(VLOOKUP($B58,'Messieurs BRUT'!$B$6:$J$137,8,FALSE)))</f>
        <v/>
      </c>
      <c r="R58" s="45" t="str">
        <f>IF(VLOOKUP($B58,'Messieurs NET'!$B$6:$J$137,8,FALSE)="","",(VLOOKUP($B58,'Messieurs NET'!$B$6:$J$137,8,FALSE)))</f>
        <v/>
      </c>
      <c r="S58" s="68" t="str">
        <f t="shared" si="18"/>
        <v/>
      </c>
      <c r="T58" s="45" t="str">
        <f>IF(VLOOKUP($B58,'Messieurs BRUT'!$B$6:$J$137,9,FALSE)="","",(VLOOKUP($B58,'Messieurs BRUT'!$B$6:$J$137,9,FALSE)))</f>
        <v/>
      </c>
      <c r="U58" s="45" t="str">
        <f>IF(VLOOKUP($B58,'Messieurs NET'!$B$6:$J$137,9,FALSE)="","",(VLOOKUP($B58,'Messieurs NET'!$B$6:$J$137,9,FALSE)))</f>
        <v/>
      </c>
      <c r="V58" s="68" t="str">
        <f t="shared" si="19"/>
        <v/>
      </c>
      <c r="W58" s="45" t="str">
        <f>IF(VLOOKUP($B58,'Messieurs BRUT'!$B$6:$M$137,10,FALSE)="","",(VLOOKUP($B58,'Messieurs BRUT'!$B$6:$M$137,10,FALSE)))</f>
        <v/>
      </c>
      <c r="X58" s="45" t="str">
        <f>IF(VLOOKUP($B58,'Messieurs NET'!$B$6:$M$137,10,FALSE)="","",(VLOOKUP($B58,'Messieurs NET'!$B$6:$M$137,10,FALSE)))</f>
        <v/>
      </c>
      <c r="Y58" s="68" t="str">
        <f t="shared" si="20"/>
        <v/>
      </c>
      <c r="Z58" s="45">
        <f>IF(VLOOKUP($B58,'Messieurs BRUT'!$B$6:$L$137,11,FALSE)="","",(VLOOKUP($B58,'Messieurs BRUT'!$B$6:$L$137,11,FALSE)))</f>
        <v>15</v>
      </c>
      <c r="AA58" s="45">
        <f>IF(VLOOKUP($B58,'Messieurs NET'!$B$6:$L$137,11,FALSE)="","",(VLOOKUP($B58,'Messieurs NET'!$B$6:$L$137,11,FALSE)))</f>
        <v>27</v>
      </c>
      <c r="AB58" s="68">
        <f t="shared" si="21"/>
        <v>42</v>
      </c>
      <c r="AC58" s="45" t="str">
        <f>IF(VLOOKUP($B58,'Messieurs BRUT'!$B$6:$M$137,12,FALSE)="","",(VLOOKUP($B58,'Messieurs BRUT'!$B$6:$M$137,12,FALSE)))</f>
        <v/>
      </c>
      <c r="AD58" s="45" t="str">
        <f>IF(VLOOKUP($B58,'Messieurs NET'!$B$6:$M$137,12,FALSE)="","",(VLOOKUP($B58,'Messieurs NET'!$B$6:$M$137,12,FALSE)))</f>
        <v/>
      </c>
      <c r="AE58" s="68" t="str">
        <f t="shared" si="22"/>
        <v/>
      </c>
      <c r="AF58" s="45" t="str">
        <f>IF(VLOOKUP($B58,'Messieurs BRUT'!$B$6:$N$137,13,FALSE)="","",(VLOOKUP($B58,'Messieurs BRUT'!$B$6:$N$137,13,FALSE)))</f>
        <v/>
      </c>
      <c r="AG58" s="45" t="str">
        <f>IF(VLOOKUP($B58,'Messieurs NET'!$B$6:$N$137,13,FALSE)="","",(VLOOKUP($B58,'Messieurs NET'!$B$6:$N$137,13,FALSE)))</f>
        <v/>
      </c>
      <c r="AH58" s="68" t="str">
        <f t="shared" si="23"/>
        <v/>
      </c>
      <c r="AI58" s="68">
        <f t="shared" si="24"/>
        <v>191</v>
      </c>
      <c r="AJ58" s="69">
        <f t="shared" si="25"/>
        <v>4</v>
      </c>
      <c r="AK58" s="69">
        <f>IF(AJ58&lt;8,0,+SMALL(($G58,$J58,$M58,$P58,$S58,$V58,$Y58,$AB58,$AE58,$AH58),1))</f>
        <v>0</v>
      </c>
      <c r="AL58" s="69">
        <f>IF(AJ58&lt;9,0,+SMALL(($G58,$J58,$M58,$P58,$S58,$V58,$Y58,$AB58,$AE58,$AH58),2))</f>
        <v>0</v>
      </c>
      <c r="AM58" s="69">
        <f>IF(AJ58&lt;10,0,+SMALL(($G58,$J58,$M58,$P58,$S58,$V58,$Y58,$AB58,$AE58,$AH58),3))</f>
        <v>0</v>
      </c>
      <c r="AN58" s="69">
        <f t="shared" si="26"/>
        <v>191</v>
      </c>
      <c r="AO58" s="69">
        <f t="shared" si="27"/>
        <v>52</v>
      </c>
    </row>
    <row r="59" spans="2:41" ht="14.4">
      <c r="B59" s="65" t="s">
        <v>182</v>
      </c>
      <c r="C59" s="66"/>
      <c r="D59" s="71" t="s">
        <v>5</v>
      </c>
      <c r="E59" s="45">
        <f>IF(VLOOKUP($B59,'Messieurs BRUT'!$B$6:$E$137,4,FALSE)="","",(VLOOKUP($B59,'Messieurs BRUT'!$B$6:$E$137,4,FALSE)))</f>
        <v>0</v>
      </c>
      <c r="F59" s="45">
        <f>IF(VLOOKUP($B59,'Messieurs NET'!$B$6:E$137,4,FALSE)="","",(VLOOKUP($B59,'Messieurs NET'!$B$6:$E$137,4,FALSE)))</f>
        <v>23</v>
      </c>
      <c r="G59" s="68">
        <f t="shared" si="14"/>
        <v>23</v>
      </c>
      <c r="H59" s="45" t="str">
        <f>IF(VLOOKUP($B59,'Messieurs BRUT'!$B$6:$F$137,5,FALSE)="","",(VLOOKUP($B59,'Messieurs BRUT'!$B$6:$F$137,5,FALSE)))</f>
        <v/>
      </c>
      <c r="I59" s="45" t="str">
        <f>IF(VLOOKUP($B59,'Messieurs NET'!$B$6:$F$137,5,FALSE)="","",(VLOOKUP($B59,'Messieurs NET'!$B$6:$F$137,5,FALSE)))</f>
        <v/>
      </c>
      <c r="J59" s="68" t="str">
        <f t="shared" si="15"/>
        <v/>
      </c>
      <c r="K59" s="45">
        <f>IF(VLOOKUP($B59,'Messieurs BRUT'!$B$6:$G$137,6,FALSE)="","",(VLOOKUP($B59,'Messieurs BRUT'!$B$6:$G$137,6,FALSE)))</f>
        <v>2</v>
      </c>
      <c r="L59" s="45">
        <f>IF(VLOOKUP($B59,'Messieurs NET'!$B$6:$G$137,6,FALSE)="","",(VLOOKUP($B59,'Messieurs NET'!$B$6:$G$137,6,FALSE)))</f>
        <v>27</v>
      </c>
      <c r="M59" s="68">
        <f t="shared" si="16"/>
        <v>29</v>
      </c>
      <c r="N59" s="45" t="str">
        <f>IF(VLOOKUP($B59,'Messieurs BRUT'!$B$6:$H$137,7,FALSE)="","",(VLOOKUP($B59,'Messieurs BRUT'!$B$6:$H$137,7,FALSE)))</f>
        <v/>
      </c>
      <c r="O59" s="45" t="str">
        <f>IF(VLOOKUP($B59,'Messieurs NET'!$B$6:$H$137,7,FALSE)="","",(VLOOKUP($B59,'Messieurs NET'!$B$6:$H$137,7,FALSE)))</f>
        <v/>
      </c>
      <c r="P59" s="68" t="str">
        <f t="shared" si="17"/>
        <v/>
      </c>
      <c r="Q59" s="45" t="str">
        <f>IF(VLOOKUP($B59,'Messieurs BRUT'!$B$6:$J$137,8,FALSE)="","",(VLOOKUP($B59,'Messieurs BRUT'!$B$6:$J$137,8,FALSE)))</f>
        <v/>
      </c>
      <c r="R59" s="45" t="str">
        <f>IF(VLOOKUP($B59,'Messieurs NET'!$B$6:$J$137,8,FALSE)="","",(VLOOKUP($B59,'Messieurs NET'!$B$6:$J$137,8,FALSE)))</f>
        <v/>
      </c>
      <c r="S59" s="68" t="str">
        <f t="shared" si="18"/>
        <v/>
      </c>
      <c r="T59" s="45">
        <f>IF(VLOOKUP($B59,'Messieurs BRUT'!$B$6:$J$137,9,FALSE)="","",(VLOOKUP($B59,'Messieurs BRUT'!$B$6:$J$137,9,FALSE)))</f>
        <v>6</v>
      </c>
      <c r="U59" s="45">
        <f>IF(VLOOKUP($B59,'Messieurs NET'!$B$6:$J$137,9,FALSE)="","",(VLOOKUP($B59,'Messieurs NET'!$B$6:$J$137,9,FALSE)))</f>
        <v>22</v>
      </c>
      <c r="V59" s="68">
        <f t="shared" si="19"/>
        <v>28</v>
      </c>
      <c r="W59" s="45">
        <f>IF(VLOOKUP($B59,'Messieurs BRUT'!$B$6:$M$137,10,FALSE)="","",(VLOOKUP($B59,'Messieurs BRUT'!$B$6:$M$137,10,FALSE)))</f>
        <v>3</v>
      </c>
      <c r="X59" s="45">
        <f>IF(VLOOKUP($B59,'Messieurs NET'!$B$6:$M$137,10,FALSE)="","",(VLOOKUP($B59,'Messieurs NET'!$B$6:$M$137,10,FALSE)))</f>
        <v>26</v>
      </c>
      <c r="Y59" s="68">
        <f t="shared" si="20"/>
        <v>29</v>
      </c>
      <c r="Z59" s="45">
        <f>IF(VLOOKUP($B59,'Messieurs BRUT'!$B$6:$L$137,11,FALSE)="","",(VLOOKUP($B59,'Messieurs BRUT'!$B$6:$L$137,11,FALSE)))</f>
        <v>4</v>
      </c>
      <c r="AA59" s="45">
        <f>IF(VLOOKUP($B59,'Messieurs NET'!$B$6:$L$137,11,FALSE)="","",(VLOOKUP($B59,'Messieurs NET'!$B$6:$L$137,11,FALSE)))</f>
        <v>24</v>
      </c>
      <c r="AB59" s="68">
        <f t="shared" si="21"/>
        <v>28</v>
      </c>
      <c r="AC59" s="45">
        <f>IF(VLOOKUP($B59,'Messieurs BRUT'!$B$6:$M$137,12,FALSE)="","",(VLOOKUP($B59,'Messieurs BRUT'!$B$6:$M$137,12,FALSE)))</f>
        <v>7</v>
      </c>
      <c r="AD59" s="45">
        <f>IF(VLOOKUP($B59,'Messieurs NET'!$B$6:$M$137,12,FALSE)="","",(VLOOKUP($B59,'Messieurs NET'!$B$6:$M$137,12,FALSE)))</f>
        <v>36</v>
      </c>
      <c r="AE59" s="68">
        <f t="shared" si="22"/>
        <v>43</v>
      </c>
      <c r="AF59" s="45" t="str">
        <f>IF(VLOOKUP($B59,'Messieurs BRUT'!$B$6:$N$137,13,FALSE)="","",(VLOOKUP($B59,'Messieurs BRUT'!$B$6:$N$137,13,FALSE)))</f>
        <v/>
      </c>
      <c r="AG59" s="45" t="str">
        <f>IF(VLOOKUP($B59,'Messieurs NET'!$B$6:$N$137,13,FALSE)="","",(VLOOKUP($B59,'Messieurs NET'!$B$6:$N$137,13,FALSE)))</f>
        <v/>
      </c>
      <c r="AH59" s="68" t="str">
        <f t="shared" si="23"/>
        <v/>
      </c>
      <c r="AI59" s="68">
        <f t="shared" si="24"/>
        <v>180</v>
      </c>
      <c r="AJ59" s="69">
        <f t="shared" si="25"/>
        <v>6</v>
      </c>
      <c r="AK59" s="69">
        <f>IF(AJ59&lt;8,0,+SMALL(($G59,$J59,$M59,$P59,$S59,$V59,$Y59,$AB59,$AE59,$AH59),1))</f>
        <v>0</v>
      </c>
      <c r="AL59" s="69">
        <f>IF(AJ59&lt;9,0,+SMALL(($G59,$J59,$M59,$P59,$S59,$V59,$Y59,$AB59,$AE59,$AH59),2))</f>
        <v>0</v>
      </c>
      <c r="AM59" s="69">
        <f>IF(AJ59&lt;10,0,+SMALL(($G59,$J59,$M59,$P59,$S59,$V59,$Y59,$AB59,$AE59,$AH59),3))</f>
        <v>0</v>
      </c>
      <c r="AN59" s="69">
        <f t="shared" si="26"/>
        <v>180</v>
      </c>
      <c r="AO59" s="69">
        <f t="shared" si="27"/>
        <v>54</v>
      </c>
    </row>
    <row r="60" spans="2:41" ht="14.4">
      <c r="B60" s="65" t="s">
        <v>224</v>
      </c>
      <c r="C60" s="66"/>
      <c r="D60" s="71" t="s">
        <v>59</v>
      </c>
      <c r="E60" s="45" t="str">
        <f>IF(VLOOKUP($B60,'Messieurs BRUT'!$B$6:$E$137,4,FALSE)="","",(VLOOKUP($B60,'Messieurs BRUT'!$B$6:$E$137,4,FALSE)))</f>
        <v/>
      </c>
      <c r="F60" s="45" t="str">
        <f>IF(VLOOKUP($B60,'Messieurs NET'!$B$6:E$137,4,FALSE)="","",(VLOOKUP($B60,'Messieurs NET'!$B$6:$E$137,4,FALSE)))</f>
        <v/>
      </c>
      <c r="G60" s="68" t="str">
        <f t="shared" si="14"/>
        <v/>
      </c>
      <c r="H60" s="45">
        <f>IF(VLOOKUP($B60,'Messieurs BRUT'!$B$6:$F$137,5,FALSE)="","",(VLOOKUP($B60,'Messieurs BRUT'!$B$6:$F$137,5,FALSE)))</f>
        <v>15</v>
      </c>
      <c r="I60" s="45">
        <f>IF(VLOOKUP($B60,'Messieurs NET'!$B$6:$F$137,5,FALSE)="","",(VLOOKUP($B60,'Messieurs NET'!$B$6:$F$137,5,FALSE)))</f>
        <v>25</v>
      </c>
      <c r="J60" s="68">
        <f t="shared" si="15"/>
        <v>40</v>
      </c>
      <c r="K60" s="45" t="str">
        <f>IF(VLOOKUP($B60,'Messieurs BRUT'!$B$6:$G$137,6,FALSE)="","",(VLOOKUP($B60,'Messieurs BRUT'!$B$6:$G$137,6,FALSE)))</f>
        <v/>
      </c>
      <c r="L60" s="45" t="str">
        <f>IF(VLOOKUP($B60,'Messieurs NET'!$B$6:$G$137,6,FALSE)="","",(VLOOKUP($B60,'Messieurs NET'!$B$6:$G$137,6,FALSE)))</f>
        <v/>
      </c>
      <c r="M60" s="68" t="str">
        <f t="shared" si="16"/>
        <v/>
      </c>
      <c r="N60" s="45">
        <f>IF(VLOOKUP($B60,'Messieurs BRUT'!$B$6:$H$137,7,FALSE)="","",(VLOOKUP($B60,'Messieurs BRUT'!$B$6:$H$137,7,FALSE)))</f>
        <v>20</v>
      </c>
      <c r="O60" s="45">
        <f>IF(VLOOKUP($B60,'Messieurs NET'!$B$6:$H$137,7,FALSE)="","",(VLOOKUP($B60,'Messieurs NET'!$B$6:$H$137,7,FALSE)))</f>
        <v>33</v>
      </c>
      <c r="P60" s="68">
        <f t="shared" si="17"/>
        <v>53</v>
      </c>
      <c r="Q60" s="45" t="str">
        <f>IF(VLOOKUP($B60,'Messieurs BRUT'!$B$6:$J$137,8,FALSE)="","",(VLOOKUP($B60,'Messieurs BRUT'!$B$6:$J$137,8,FALSE)))</f>
        <v/>
      </c>
      <c r="R60" s="45" t="str">
        <f>IF(VLOOKUP($B60,'Messieurs NET'!$B$6:$J$137,8,FALSE)="","",(VLOOKUP($B60,'Messieurs NET'!$B$6:$J$137,8,FALSE)))</f>
        <v/>
      </c>
      <c r="S60" s="68" t="str">
        <f t="shared" si="18"/>
        <v/>
      </c>
      <c r="T60" s="45">
        <f>IF(VLOOKUP($B60,'Messieurs BRUT'!$B$6:$J$137,9,FALSE)="","",(VLOOKUP($B60,'Messieurs BRUT'!$B$6:$J$137,9,FALSE)))</f>
        <v>15</v>
      </c>
      <c r="U60" s="45">
        <f>IF(VLOOKUP($B60,'Messieurs NET'!$B$6:$J$137,9,FALSE)="","",(VLOOKUP($B60,'Messieurs NET'!$B$6:$J$137,9,FALSE)))</f>
        <v>27</v>
      </c>
      <c r="V60" s="68">
        <f t="shared" si="19"/>
        <v>42</v>
      </c>
      <c r="W60" s="45" t="str">
        <f>IF(VLOOKUP($B60,'Messieurs BRUT'!$B$6:$M$137,10,FALSE)="","",(VLOOKUP($B60,'Messieurs BRUT'!$B$6:$M$137,10,FALSE)))</f>
        <v/>
      </c>
      <c r="X60" s="45" t="str">
        <f>IF(VLOOKUP($B60,'Messieurs NET'!$B$6:$M$137,10,FALSE)="","",(VLOOKUP($B60,'Messieurs NET'!$B$6:$M$137,10,FALSE)))</f>
        <v/>
      </c>
      <c r="Y60" s="68" t="str">
        <f t="shared" si="20"/>
        <v/>
      </c>
      <c r="Z60" s="45">
        <f>IF(VLOOKUP($B60,'Messieurs BRUT'!$B$6:$L$137,11,FALSE)="","",(VLOOKUP($B60,'Messieurs BRUT'!$B$6:$L$137,11,FALSE)))</f>
        <v>16</v>
      </c>
      <c r="AA60" s="45">
        <f>IF(VLOOKUP($B60,'Messieurs NET'!$B$6:$L$137,11,FALSE)="","",(VLOOKUP($B60,'Messieurs NET'!$B$6:$L$137,11,FALSE)))</f>
        <v>28</v>
      </c>
      <c r="AB60" s="68">
        <f t="shared" si="21"/>
        <v>44</v>
      </c>
      <c r="AC60" s="45" t="str">
        <f>IF(VLOOKUP($B60,'Messieurs BRUT'!$B$6:$M$137,12,FALSE)="","",(VLOOKUP($B60,'Messieurs BRUT'!$B$6:$M$137,12,FALSE)))</f>
        <v/>
      </c>
      <c r="AD60" s="45" t="str">
        <f>IF(VLOOKUP($B60,'Messieurs NET'!$B$6:$M$137,12,FALSE)="","",(VLOOKUP($B60,'Messieurs NET'!$B$6:$M$137,12,FALSE)))</f>
        <v/>
      </c>
      <c r="AE60" s="68" t="str">
        <f t="shared" si="22"/>
        <v/>
      </c>
      <c r="AF60" s="45" t="str">
        <f>IF(VLOOKUP($B60,'Messieurs BRUT'!$B$6:$N$137,13,FALSE)="","",(VLOOKUP($B60,'Messieurs BRUT'!$B$6:$N$137,13,FALSE)))</f>
        <v/>
      </c>
      <c r="AG60" s="45" t="str">
        <f>IF(VLOOKUP($B60,'Messieurs NET'!$B$6:$N$137,13,FALSE)="","",(VLOOKUP($B60,'Messieurs NET'!$B$6:$N$137,13,FALSE)))</f>
        <v/>
      </c>
      <c r="AH60" s="68" t="str">
        <f t="shared" si="23"/>
        <v/>
      </c>
      <c r="AI60" s="68">
        <f t="shared" si="24"/>
        <v>179</v>
      </c>
      <c r="AJ60" s="69">
        <f t="shared" si="25"/>
        <v>4</v>
      </c>
      <c r="AK60" s="69">
        <f>IF(AJ60&lt;8,0,+SMALL(($G60,$J60,$M60,$P60,$S60,$V60,$Y60,$AB60,$AE60,$AH60),1))</f>
        <v>0</v>
      </c>
      <c r="AL60" s="69">
        <f>IF(AJ60&lt;9,0,+SMALL(($G60,$J60,$M60,$P60,$S60,$V60,$Y60,$AB60,$AE60,$AH60),2))</f>
        <v>0</v>
      </c>
      <c r="AM60" s="69">
        <f>IF(AJ60&lt;10,0,+SMALL(($G60,$J60,$M60,$P60,$S60,$V60,$Y60,$AB60,$AE60,$AH60),3))</f>
        <v>0</v>
      </c>
      <c r="AN60" s="69">
        <f t="shared" si="26"/>
        <v>179</v>
      </c>
      <c r="AO60" s="69">
        <f t="shared" si="27"/>
        <v>55</v>
      </c>
    </row>
    <row r="61" spans="2:41" ht="14.4">
      <c r="B61" s="65" t="s">
        <v>91</v>
      </c>
      <c r="C61" s="66"/>
      <c r="D61" s="97" t="s">
        <v>12</v>
      </c>
      <c r="E61" s="45">
        <f>IF(VLOOKUP($B61,'Messieurs BRUT'!$B$6:$E$137,4,FALSE)="","",(VLOOKUP($B61,'Messieurs BRUT'!$B$6:$E$137,4,FALSE)))</f>
        <v>5</v>
      </c>
      <c r="F61" s="45">
        <f>IF(VLOOKUP($B61,'Messieurs NET'!$B$6:E$137,4,FALSE)="","",(VLOOKUP($B61,'Messieurs NET'!$B$6:$E$137,4,FALSE)))</f>
        <v>26</v>
      </c>
      <c r="G61" s="68">
        <f t="shared" si="14"/>
        <v>31</v>
      </c>
      <c r="H61" s="45">
        <f>IF(VLOOKUP($B61,'Messieurs BRUT'!$B$6:$F$137,5,FALSE)="","",(VLOOKUP($B61,'Messieurs BRUT'!$B$6:$F$137,5,FALSE)))</f>
        <v>5</v>
      </c>
      <c r="I61" s="45">
        <f>IF(VLOOKUP($B61,'Messieurs NET'!$B$6:$F$137,5,FALSE)="","",(VLOOKUP($B61,'Messieurs NET'!$B$6:$F$137,5,FALSE)))</f>
        <v>27</v>
      </c>
      <c r="J61" s="68">
        <f t="shared" si="15"/>
        <v>32</v>
      </c>
      <c r="K61" s="45" t="str">
        <f>IF(VLOOKUP($B61,'Messieurs BRUT'!$B$6:$G$137,6,FALSE)="","",(VLOOKUP($B61,'Messieurs BRUT'!$B$6:$G$137,6,FALSE)))</f>
        <v/>
      </c>
      <c r="L61" s="45" t="str">
        <f>IF(VLOOKUP($B61,'Messieurs NET'!$B$6:$G$137,6,FALSE)="","",(VLOOKUP($B61,'Messieurs NET'!$B$6:$G$137,6,FALSE)))</f>
        <v/>
      </c>
      <c r="M61" s="68" t="str">
        <f t="shared" si="16"/>
        <v/>
      </c>
      <c r="N61" s="45">
        <f>IF(VLOOKUP($B61,'Messieurs BRUT'!$B$6:$H$137,7,FALSE)="","",(VLOOKUP($B61,'Messieurs BRUT'!$B$6:$H$137,7,FALSE)))</f>
        <v>4</v>
      </c>
      <c r="O61" s="45">
        <f>IF(VLOOKUP($B61,'Messieurs NET'!$B$6:$H$137,7,FALSE)="","",(VLOOKUP($B61,'Messieurs NET'!$B$6:$H$137,7,FALSE)))</f>
        <v>25</v>
      </c>
      <c r="P61" s="68">
        <f t="shared" si="17"/>
        <v>29</v>
      </c>
      <c r="Q61" s="45">
        <f>IF(VLOOKUP($B61,'Messieurs BRUT'!$B$6:$J$137,8,FALSE)="","",(VLOOKUP($B61,'Messieurs BRUT'!$B$6:$J$137,8,FALSE)))</f>
        <v>6</v>
      </c>
      <c r="R61" s="45">
        <f>IF(VLOOKUP($B61,'Messieurs NET'!$B$6:$J$137,8,FALSE)="","",(VLOOKUP($B61,'Messieurs NET'!$B$6:$J$137,8,FALSE)))</f>
        <v>32</v>
      </c>
      <c r="S61" s="68">
        <f t="shared" si="18"/>
        <v>38</v>
      </c>
      <c r="T61" s="45">
        <f>IF(VLOOKUP($B61,'Messieurs BRUT'!$B$6:$J$137,9,FALSE)="","",(VLOOKUP($B61,'Messieurs BRUT'!$B$6:$J$137,9,FALSE)))</f>
        <v>3</v>
      </c>
      <c r="U61" s="45">
        <f>IF(VLOOKUP($B61,'Messieurs NET'!$B$6:$J$137,9,FALSE)="","",(VLOOKUP($B61,'Messieurs NET'!$B$6:$J$137,9,FALSE)))</f>
        <v>17</v>
      </c>
      <c r="V61" s="68">
        <f t="shared" si="19"/>
        <v>20</v>
      </c>
      <c r="W61" s="45" t="str">
        <f>IF(VLOOKUP($B61,'Messieurs BRUT'!$B$6:$M$137,10,FALSE)="","",(VLOOKUP($B61,'Messieurs BRUT'!$B$6:$M$137,10,FALSE)))</f>
        <v/>
      </c>
      <c r="X61" s="45" t="str">
        <f>IF(VLOOKUP($B61,'Messieurs NET'!$B$6:$M$137,10,FALSE)="","",(VLOOKUP($B61,'Messieurs NET'!$B$6:$M$137,10,FALSE)))</f>
        <v/>
      </c>
      <c r="Y61" s="68" t="str">
        <f t="shared" si="20"/>
        <v/>
      </c>
      <c r="Z61" s="45" t="str">
        <f>IF(VLOOKUP($B61,'Messieurs BRUT'!$B$6:$L$137,11,FALSE)="","",(VLOOKUP($B61,'Messieurs BRUT'!$B$6:$L$137,11,FALSE)))</f>
        <v/>
      </c>
      <c r="AA61" s="45" t="str">
        <f>IF(VLOOKUP($B61,'Messieurs NET'!$B$6:$L$137,11,FALSE)="","",(VLOOKUP($B61,'Messieurs NET'!$B$6:$L$137,11,FALSE)))</f>
        <v/>
      </c>
      <c r="AB61" s="68" t="str">
        <f t="shared" si="21"/>
        <v/>
      </c>
      <c r="AC61" s="45" t="str">
        <f>IF(VLOOKUP($B61,'Messieurs BRUT'!$B$6:$M$137,12,FALSE)="","",(VLOOKUP($B61,'Messieurs BRUT'!$B$6:$M$137,12,FALSE)))</f>
        <v/>
      </c>
      <c r="AD61" s="45" t="str">
        <f>IF(VLOOKUP($B61,'Messieurs NET'!$B$6:$M$137,12,FALSE)="","",(VLOOKUP($B61,'Messieurs NET'!$B$6:$M$137,12,FALSE)))</f>
        <v/>
      </c>
      <c r="AE61" s="68" t="str">
        <f t="shared" si="22"/>
        <v/>
      </c>
      <c r="AF61" s="45">
        <f>IF(VLOOKUP($B61,'Messieurs BRUT'!$B$6:$N$137,13,FALSE)="","",(VLOOKUP($B61,'Messieurs BRUT'!$B$6:$N$137,13,FALSE)))</f>
        <v>3</v>
      </c>
      <c r="AG61" s="45">
        <f>IF(VLOOKUP($B61,'Messieurs NET'!$B$6:$N$137,13,FALSE)="","",(VLOOKUP($B61,'Messieurs NET'!$B$6:$N$137,13,FALSE)))</f>
        <v>25</v>
      </c>
      <c r="AH61" s="68">
        <f t="shared" si="23"/>
        <v>28</v>
      </c>
      <c r="AI61" s="68">
        <f t="shared" si="24"/>
        <v>178</v>
      </c>
      <c r="AJ61" s="69">
        <f t="shared" si="25"/>
        <v>6</v>
      </c>
      <c r="AK61" s="69">
        <f>IF(AJ61&lt;8,0,+SMALL(($G61,$J61,$M61,$P61,$S61,$V61,$Y61,$AB61,$AE61,$AH61),1))</f>
        <v>0</v>
      </c>
      <c r="AL61" s="69">
        <f>IF(AJ61&lt;9,0,+SMALL(($G61,$J61,$M61,$P61,$S61,$V61,$Y61,$AB61,$AE61,$AH61),2))</f>
        <v>0</v>
      </c>
      <c r="AM61" s="69">
        <f>IF(AJ61&lt;10,0,+SMALL(($G61,$J61,$M61,$P61,$S61,$V61,$Y61,$AB61,$AE61,$AH61),3))</f>
        <v>0</v>
      </c>
      <c r="AN61" s="69">
        <f t="shared" si="26"/>
        <v>178</v>
      </c>
      <c r="AO61" s="69">
        <f t="shared" si="27"/>
        <v>56</v>
      </c>
    </row>
    <row r="62" spans="2:41" ht="14.4">
      <c r="B62" s="65" t="s">
        <v>188</v>
      </c>
      <c r="C62" s="66"/>
      <c r="D62" s="70" t="s">
        <v>27</v>
      </c>
      <c r="E62" s="45">
        <f>IF(VLOOKUP($B62,'Messieurs BRUT'!$B$6:$E$137,4,FALSE)="","",(VLOOKUP($B62,'Messieurs BRUT'!$B$6:$E$137,4,FALSE)))</f>
        <v>9</v>
      </c>
      <c r="F62" s="45">
        <f>IF(VLOOKUP($B62,'Messieurs NET'!$B$6:E$137,4,FALSE)="","",(VLOOKUP($B62,'Messieurs NET'!$B$6:$E$137,4,FALSE)))</f>
        <v>27</v>
      </c>
      <c r="G62" s="68">
        <f t="shared" si="14"/>
        <v>36</v>
      </c>
      <c r="H62" s="45" t="str">
        <f>IF(VLOOKUP($B62,'Messieurs BRUT'!$B$6:$F$137,5,FALSE)="","",(VLOOKUP($B62,'Messieurs BRUT'!$B$6:$F$137,5,FALSE)))</f>
        <v/>
      </c>
      <c r="I62" s="45" t="str">
        <f>IF(VLOOKUP($B62,'Messieurs NET'!$B$6:$F$137,5,FALSE)="","",(VLOOKUP($B62,'Messieurs NET'!$B$6:$F$137,5,FALSE)))</f>
        <v/>
      </c>
      <c r="J62" s="68" t="str">
        <f t="shared" si="15"/>
        <v/>
      </c>
      <c r="K62" s="45" t="str">
        <f>IF(VLOOKUP($B62,'Messieurs BRUT'!$B$6:$G$137,6,FALSE)="","",(VLOOKUP($B62,'Messieurs BRUT'!$B$6:$G$137,6,FALSE)))</f>
        <v/>
      </c>
      <c r="L62" s="45" t="str">
        <f>IF(VLOOKUP($B62,'Messieurs NET'!$B$6:$G$137,6,FALSE)="","",(VLOOKUP($B62,'Messieurs NET'!$B$6:$G$137,6,FALSE)))</f>
        <v/>
      </c>
      <c r="M62" s="68" t="str">
        <f t="shared" si="16"/>
        <v/>
      </c>
      <c r="N62" s="45" t="str">
        <f>IF(VLOOKUP($B62,'Messieurs BRUT'!$B$6:$H$137,7,FALSE)="","",(VLOOKUP($B62,'Messieurs BRUT'!$B$6:$H$137,7,FALSE)))</f>
        <v/>
      </c>
      <c r="O62" s="45" t="str">
        <f>IF(VLOOKUP($B62,'Messieurs NET'!$B$6:$H$137,7,FALSE)="","",(VLOOKUP($B62,'Messieurs NET'!$B$6:$H$137,7,FALSE)))</f>
        <v/>
      </c>
      <c r="P62" s="68" t="str">
        <f t="shared" si="17"/>
        <v/>
      </c>
      <c r="Q62" s="45" t="str">
        <f>IF(VLOOKUP($B62,'Messieurs BRUT'!$B$6:$J$137,8,FALSE)="","",(VLOOKUP($B62,'Messieurs BRUT'!$B$6:$J$137,8,FALSE)))</f>
        <v/>
      </c>
      <c r="R62" s="45" t="str">
        <f>IF(VLOOKUP($B62,'Messieurs NET'!$B$6:$J$137,8,FALSE)="","",(VLOOKUP($B62,'Messieurs NET'!$B$6:$J$137,8,FALSE)))</f>
        <v/>
      </c>
      <c r="S62" s="68" t="str">
        <f t="shared" si="18"/>
        <v/>
      </c>
      <c r="T62" s="45">
        <f>IF(VLOOKUP($B62,'Messieurs BRUT'!$B$6:$J$137,9,FALSE)="","",(VLOOKUP($B62,'Messieurs BRUT'!$B$6:$J$137,9,FALSE)))</f>
        <v>10</v>
      </c>
      <c r="U62" s="45">
        <f>IF(VLOOKUP($B62,'Messieurs NET'!$B$6:$J$137,9,FALSE)="","",(VLOOKUP($B62,'Messieurs NET'!$B$6:$J$137,9,FALSE)))</f>
        <v>26</v>
      </c>
      <c r="V62" s="68">
        <f t="shared" si="19"/>
        <v>36</v>
      </c>
      <c r="W62" s="45">
        <f>IF(VLOOKUP($B62,'Messieurs BRUT'!$B$6:$M$137,10,FALSE)="","",(VLOOKUP($B62,'Messieurs BRUT'!$B$6:$M$137,10,FALSE)))</f>
        <v>12</v>
      </c>
      <c r="X62" s="45">
        <f>IF(VLOOKUP($B62,'Messieurs NET'!$B$6:$M$137,10,FALSE)="","",(VLOOKUP($B62,'Messieurs NET'!$B$6:$M$137,10,FALSE)))</f>
        <v>31</v>
      </c>
      <c r="Y62" s="68">
        <f t="shared" si="20"/>
        <v>43</v>
      </c>
      <c r="Z62" s="45" t="str">
        <f>IF(VLOOKUP($B62,'Messieurs BRUT'!$B$6:$L$137,11,FALSE)="","",(VLOOKUP($B62,'Messieurs BRUT'!$B$6:$L$137,11,FALSE)))</f>
        <v/>
      </c>
      <c r="AA62" s="45" t="str">
        <f>IF(VLOOKUP($B62,'Messieurs NET'!$B$6:$L$137,11,FALSE)="","",(VLOOKUP($B62,'Messieurs NET'!$B$6:$L$137,11,FALSE)))</f>
        <v/>
      </c>
      <c r="AB62" s="68" t="str">
        <f t="shared" si="21"/>
        <v/>
      </c>
      <c r="AC62" s="45" t="str">
        <f>IF(VLOOKUP($B62,'Messieurs BRUT'!$B$6:$M$137,12,FALSE)="","",(VLOOKUP($B62,'Messieurs BRUT'!$B$6:$M$137,12,FALSE)))</f>
        <v/>
      </c>
      <c r="AD62" s="45" t="str">
        <f>IF(VLOOKUP($B62,'Messieurs NET'!$B$6:$M$137,12,FALSE)="","",(VLOOKUP($B62,'Messieurs NET'!$B$6:$M$137,12,FALSE)))</f>
        <v/>
      </c>
      <c r="AE62" s="68" t="str">
        <f t="shared" si="22"/>
        <v/>
      </c>
      <c r="AF62" s="45">
        <f>IF(VLOOKUP($B62,'Messieurs BRUT'!$B$6:$N$137,13,FALSE)="","",(VLOOKUP($B62,'Messieurs BRUT'!$B$6:$N$137,13,FALSE)))</f>
        <v>15</v>
      </c>
      <c r="AG62" s="45">
        <f>IF(VLOOKUP($B62,'Messieurs NET'!$B$6:$N$137,13,FALSE)="","",(VLOOKUP($B62,'Messieurs NET'!$B$6:$N$137,13,FALSE)))</f>
        <v>38</v>
      </c>
      <c r="AH62" s="68">
        <f t="shared" si="23"/>
        <v>53</v>
      </c>
      <c r="AI62" s="68">
        <f t="shared" si="24"/>
        <v>168</v>
      </c>
      <c r="AJ62" s="69">
        <f t="shared" si="25"/>
        <v>4</v>
      </c>
      <c r="AK62" s="69">
        <f>IF(AJ62&lt;8,0,+SMALL(($G62,$J62,$M62,$P62,$S62,$V62,$Y62,$AB62,$AE62,$AH62),1))</f>
        <v>0</v>
      </c>
      <c r="AL62" s="69">
        <f>IF(AJ62&lt;9,0,+SMALL(($G62,$J62,$M62,$P62,$S62,$V62,$Y62,$AB62,$AE62,$AH62),2))</f>
        <v>0</v>
      </c>
      <c r="AM62" s="69">
        <f>IF(AJ62&lt;10,0,+SMALL(($G62,$J62,$M62,$P62,$S62,$V62,$Y62,$AB62,$AE62,$AH62),3))</f>
        <v>0</v>
      </c>
      <c r="AN62" s="69">
        <f t="shared" si="26"/>
        <v>168</v>
      </c>
      <c r="AO62" s="69">
        <f t="shared" si="27"/>
        <v>57</v>
      </c>
    </row>
    <row r="63" spans="2:41" ht="14.4">
      <c r="B63" s="65" t="s">
        <v>52</v>
      </c>
      <c r="C63" s="45"/>
      <c r="D63" s="61" t="s">
        <v>5</v>
      </c>
      <c r="E63" s="45">
        <f>IF(VLOOKUP($B63,'Messieurs BRUT'!$B$6:$E$137,4,FALSE)="","",(VLOOKUP($B63,'Messieurs BRUT'!$B$6:$E$137,4,FALSE)))</f>
        <v>15</v>
      </c>
      <c r="F63" s="45">
        <f>IF(VLOOKUP($B63,'Messieurs NET'!$B$6:E$137,4,FALSE)="","",(VLOOKUP($B63,'Messieurs NET'!$B$6:$E$137,4,FALSE)))</f>
        <v>27</v>
      </c>
      <c r="G63" s="68">
        <f t="shared" si="14"/>
        <v>42</v>
      </c>
      <c r="H63" s="45">
        <f>IF(VLOOKUP($B63,'Messieurs BRUT'!$B$6:$F$137,5,FALSE)="","",(VLOOKUP($B63,'Messieurs BRUT'!$B$6:$F$137,5,FALSE)))</f>
        <v>18</v>
      </c>
      <c r="I63" s="45">
        <f>IF(VLOOKUP($B63,'Messieurs NET'!$B$6:$F$137,5,FALSE)="","",(VLOOKUP($B63,'Messieurs NET'!$B$6:$F$137,5,FALSE)))</f>
        <v>30</v>
      </c>
      <c r="J63" s="68">
        <f t="shared" si="15"/>
        <v>48</v>
      </c>
      <c r="K63" s="45" t="str">
        <f>IF(VLOOKUP($B63,'Messieurs BRUT'!$B$6:$G$137,6,FALSE)="","",(VLOOKUP($B63,'Messieurs BRUT'!$B$6:$G$137,6,FALSE)))</f>
        <v/>
      </c>
      <c r="L63" s="45" t="str">
        <f>IF(VLOOKUP($B63,'Messieurs NET'!$B$6:$G$137,6,FALSE)="","",(VLOOKUP($B63,'Messieurs NET'!$B$6:$G$137,6,FALSE)))</f>
        <v/>
      </c>
      <c r="M63" s="68" t="str">
        <f t="shared" si="16"/>
        <v/>
      </c>
      <c r="N63" s="45" t="str">
        <f>IF(VLOOKUP($B63,'Messieurs BRUT'!$B$6:$H$137,7,FALSE)="","",(VLOOKUP($B63,'Messieurs BRUT'!$B$6:$H$137,7,FALSE)))</f>
        <v/>
      </c>
      <c r="O63" s="45" t="str">
        <f>IF(VLOOKUP($B63,'Messieurs NET'!$B$6:$H$137,7,FALSE)="","",(VLOOKUP($B63,'Messieurs NET'!$B$6:$H$137,7,FALSE)))</f>
        <v/>
      </c>
      <c r="P63" s="68" t="str">
        <f t="shared" si="17"/>
        <v/>
      </c>
      <c r="Q63" s="45" t="str">
        <f>IF(VLOOKUP($B63,'Messieurs BRUT'!$B$6:$J$137,8,FALSE)="","",(VLOOKUP($B63,'Messieurs BRUT'!$B$6:$J$137,8,FALSE)))</f>
        <v/>
      </c>
      <c r="R63" s="45" t="str">
        <f>IF(VLOOKUP($B63,'Messieurs NET'!$B$6:$J$137,8,FALSE)="","",(VLOOKUP($B63,'Messieurs NET'!$B$6:$J$137,8,FALSE)))</f>
        <v/>
      </c>
      <c r="S63" s="68" t="str">
        <f t="shared" si="18"/>
        <v/>
      </c>
      <c r="T63" s="45">
        <f>IF(VLOOKUP($B63,'Messieurs BRUT'!$B$6:$J$137,9,FALSE)="","",(VLOOKUP($B63,'Messieurs BRUT'!$B$6:$J$137,9,FALSE)))</f>
        <v>25</v>
      </c>
      <c r="U63" s="45">
        <f>IF(VLOOKUP($B63,'Messieurs NET'!$B$6:$J$137,9,FALSE)="","",(VLOOKUP($B63,'Messieurs NET'!$B$6:$J$137,9,FALSE)))</f>
        <v>34</v>
      </c>
      <c r="V63" s="68">
        <f t="shared" si="19"/>
        <v>59</v>
      </c>
      <c r="W63" s="45" t="str">
        <f>IF(VLOOKUP($B63,'Messieurs BRUT'!$B$6:$M$137,10,FALSE)="","",(VLOOKUP($B63,'Messieurs BRUT'!$B$6:$M$137,10,FALSE)))</f>
        <v/>
      </c>
      <c r="X63" s="45" t="str">
        <f>IF(VLOOKUP($B63,'Messieurs NET'!$B$6:$M$137,10,FALSE)="","",(VLOOKUP($B63,'Messieurs NET'!$B$6:$M$137,10,FALSE)))</f>
        <v/>
      </c>
      <c r="Y63" s="68" t="str">
        <f t="shared" si="20"/>
        <v/>
      </c>
      <c r="Z63" s="45" t="str">
        <f>IF(VLOOKUP($B63,'Messieurs BRUT'!$B$6:$L$137,11,FALSE)="","",(VLOOKUP($B63,'Messieurs BRUT'!$B$6:$L$137,11,FALSE)))</f>
        <v/>
      </c>
      <c r="AA63" s="45" t="str">
        <f>IF(VLOOKUP($B63,'Messieurs NET'!$B$6:$L$137,11,FALSE)="","",(VLOOKUP($B63,'Messieurs NET'!$B$6:$L$137,11,FALSE)))</f>
        <v/>
      </c>
      <c r="AB63" s="68" t="str">
        <f t="shared" si="21"/>
        <v/>
      </c>
      <c r="AC63" s="45" t="str">
        <f>IF(VLOOKUP($B63,'Messieurs BRUT'!$B$6:$M$137,12,FALSE)="","",(VLOOKUP($B63,'Messieurs BRUT'!$B$6:$M$137,12,FALSE)))</f>
        <v/>
      </c>
      <c r="AD63" s="45" t="str">
        <f>IF(VLOOKUP($B63,'Messieurs NET'!$B$6:$M$137,12,FALSE)="","",(VLOOKUP($B63,'Messieurs NET'!$B$6:$M$137,12,FALSE)))</f>
        <v/>
      </c>
      <c r="AE63" s="68" t="str">
        <f t="shared" si="22"/>
        <v/>
      </c>
      <c r="AF63" s="45" t="str">
        <f>IF(VLOOKUP($B63,'Messieurs BRUT'!$B$6:$N$137,13,FALSE)="","",(VLOOKUP($B63,'Messieurs BRUT'!$B$6:$N$137,13,FALSE)))</f>
        <v/>
      </c>
      <c r="AG63" s="45" t="str">
        <f>IF(VLOOKUP($B63,'Messieurs NET'!$B$6:$N$137,13,FALSE)="","",(VLOOKUP($B63,'Messieurs NET'!$B$6:$N$137,13,FALSE)))</f>
        <v/>
      </c>
      <c r="AH63" s="68" t="str">
        <f t="shared" si="23"/>
        <v/>
      </c>
      <c r="AI63" s="68">
        <f t="shared" si="24"/>
        <v>149</v>
      </c>
      <c r="AJ63" s="69">
        <f t="shared" si="25"/>
        <v>3</v>
      </c>
      <c r="AK63" s="69">
        <f>IF(AJ63&lt;8,0,+SMALL(($G63,$J63,$M63,$P63,$S63,$V63,$Y63,$AB63,$AE63,$AH63),1))</f>
        <v>0</v>
      </c>
      <c r="AL63" s="69">
        <f>IF(AJ63&lt;9,0,+SMALL(($G63,$J63,$M63,$P63,$S63,$V63,$Y63,$AB63,$AE63,$AH63),2))</f>
        <v>0</v>
      </c>
      <c r="AM63" s="69">
        <f>IF(AJ63&lt;10,0,+SMALL(($G63,$J63,$M63,$P63,$S63,$V63,$Y63,$AB63,$AE63,$AH63),3))</f>
        <v>0</v>
      </c>
      <c r="AN63" s="69">
        <f t="shared" si="26"/>
        <v>149</v>
      </c>
      <c r="AO63" s="69">
        <f t="shared" si="27"/>
        <v>58</v>
      </c>
    </row>
    <row r="64" spans="2:41" ht="14.4">
      <c r="B64" s="65" t="s">
        <v>104</v>
      </c>
      <c r="C64" s="45"/>
      <c r="D64" s="61" t="s">
        <v>5</v>
      </c>
      <c r="E64" s="45">
        <f>IF(VLOOKUP($B64,'Messieurs BRUT'!$B$6:$E$137,4,FALSE)="","",(VLOOKUP($B64,'Messieurs BRUT'!$B$6:$E$137,4,FALSE)))</f>
        <v>13</v>
      </c>
      <c r="F64" s="45">
        <f>IF(VLOOKUP($B64,'Messieurs NET'!$B$6:E$137,4,FALSE)="","",(VLOOKUP($B64,'Messieurs NET'!$B$6:$E$137,4,FALSE)))</f>
        <v>25</v>
      </c>
      <c r="G64" s="68">
        <f t="shared" si="14"/>
        <v>38</v>
      </c>
      <c r="H64" s="45">
        <f>IF(VLOOKUP($B64,'Messieurs BRUT'!$B$6:$F$137,5,FALSE)="","",(VLOOKUP($B64,'Messieurs BRUT'!$B$6:$F$137,5,FALSE)))</f>
        <v>24</v>
      </c>
      <c r="I64" s="45">
        <f>IF(VLOOKUP($B64,'Messieurs NET'!$B$6:$F$137,5,FALSE)="","",(VLOOKUP($B64,'Messieurs NET'!$B$6:$F$137,5,FALSE)))</f>
        <v>38</v>
      </c>
      <c r="J64" s="68">
        <f t="shared" si="15"/>
        <v>62</v>
      </c>
      <c r="K64" s="45" t="str">
        <f>IF(VLOOKUP($B64,'Messieurs BRUT'!$B$6:$G$137,6,FALSE)="","",(VLOOKUP($B64,'Messieurs BRUT'!$B$6:$G$137,6,FALSE)))</f>
        <v/>
      </c>
      <c r="L64" s="45" t="str">
        <f>IF(VLOOKUP($B64,'Messieurs NET'!$B$6:$G$137,6,FALSE)="","",(VLOOKUP($B64,'Messieurs NET'!$B$6:$G$137,6,FALSE)))</f>
        <v/>
      </c>
      <c r="M64" s="68" t="str">
        <f t="shared" si="16"/>
        <v/>
      </c>
      <c r="N64" s="45">
        <f>IF(VLOOKUP($B64,'Messieurs BRUT'!$B$6:$H$137,7,FALSE)="","",(VLOOKUP($B64,'Messieurs BRUT'!$B$6:$H$137,7,FALSE)))</f>
        <v>0</v>
      </c>
      <c r="O64" s="45">
        <f>IF(VLOOKUP($B64,'Messieurs NET'!$B$6:$H$137,7,FALSE)="","",(VLOOKUP($B64,'Messieurs NET'!$B$6:$H$137,7,FALSE)))</f>
        <v>0</v>
      </c>
      <c r="P64" s="68">
        <f t="shared" si="17"/>
        <v>0</v>
      </c>
      <c r="Q64" s="45">
        <f>IF(VLOOKUP($B64,'Messieurs BRUT'!$B$6:$J$137,8,FALSE)="","",(VLOOKUP($B64,'Messieurs BRUT'!$B$6:$J$137,8,FALSE)))</f>
        <v>18</v>
      </c>
      <c r="R64" s="45">
        <f>IF(VLOOKUP($B64,'Messieurs NET'!$B$6:$J$137,8,FALSE)="","",(VLOOKUP($B64,'Messieurs NET'!$B$6:$J$137,8,FALSE)))</f>
        <v>29</v>
      </c>
      <c r="S64" s="68">
        <f t="shared" si="18"/>
        <v>47</v>
      </c>
      <c r="T64" s="45" t="str">
        <f>IF(VLOOKUP($B64,'Messieurs BRUT'!$B$6:$J$137,9,FALSE)="","",(VLOOKUP($B64,'Messieurs BRUT'!$B$6:$J$137,9,FALSE)))</f>
        <v/>
      </c>
      <c r="U64" s="45" t="str">
        <f>IF(VLOOKUP($B64,'Messieurs NET'!$B$6:$J$137,9,FALSE)="","",(VLOOKUP($B64,'Messieurs NET'!$B$6:$J$137,9,FALSE)))</f>
        <v/>
      </c>
      <c r="V64" s="68" t="str">
        <f t="shared" si="19"/>
        <v/>
      </c>
      <c r="W64" s="45" t="str">
        <f>IF(VLOOKUP($B64,'Messieurs BRUT'!$B$6:$M$137,10,FALSE)="","",(VLOOKUP($B64,'Messieurs BRUT'!$B$6:$M$137,10,FALSE)))</f>
        <v/>
      </c>
      <c r="X64" s="45" t="str">
        <f>IF(VLOOKUP($B64,'Messieurs NET'!$B$6:$M$137,10,FALSE)="","",(VLOOKUP($B64,'Messieurs NET'!$B$6:$M$137,10,FALSE)))</f>
        <v/>
      </c>
      <c r="Y64" s="68" t="str">
        <f t="shared" si="20"/>
        <v/>
      </c>
      <c r="Z64" s="45" t="str">
        <f>IF(VLOOKUP($B64,'Messieurs BRUT'!$B$6:$L$137,11,FALSE)="","",(VLOOKUP($B64,'Messieurs BRUT'!$B$6:$L$137,11,FALSE)))</f>
        <v/>
      </c>
      <c r="AA64" s="45" t="str">
        <f>IF(VLOOKUP($B64,'Messieurs NET'!$B$6:$L$137,11,FALSE)="","",(VLOOKUP($B64,'Messieurs NET'!$B$6:$L$137,11,FALSE)))</f>
        <v/>
      </c>
      <c r="AB64" s="68" t="str">
        <f t="shared" si="21"/>
        <v/>
      </c>
      <c r="AC64" s="45" t="str">
        <f>IF(VLOOKUP($B64,'Messieurs BRUT'!$B$6:$M$137,12,FALSE)="","",(VLOOKUP($B64,'Messieurs BRUT'!$B$6:$M$137,12,FALSE)))</f>
        <v/>
      </c>
      <c r="AD64" s="45" t="str">
        <f>IF(VLOOKUP($B64,'Messieurs NET'!$B$6:$M$137,12,FALSE)="","",(VLOOKUP($B64,'Messieurs NET'!$B$6:$M$137,12,FALSE)))</f>
        <v/>
      </c>
      <c r="AE64" s="68" t="str">
        <f t="shared" si="22"/>
        <v/>
      </c>
      <c r="AF64" s="45" t="str">
        <f>IF(VLOOKUP($B64,'Messieurs BRUT'!$B$6:$N$137,13,FALSE)="","",(VLOOKUP($B64,'Messieurs BRUT'!$B$6:$N$137,13,FALSE)))</f>
        <v/>
      </c>
      <c r="AG64" s="45" t="str">
        <f>IF(VLOOKUP($B64,'Messieurs NET'!$B$6:$N$137,13,FALSE)="","",(VLOOKUP($B64,'Messieurs NET'!$B$6:$N$137,13,FALSE)))</f>
        <v/>
      </c>
      <c r="AH64" s="68" t="str">
        <f t="shared" si="23"/>
        <v/>
      </c>
      <c r="AI64" s="68">
        <f t="shared" si="24"/>
        <v>147</v>
      </c>
      <c r="AJ64" s="69">
        <f t="shared" si="25"/>
        <v>4</v>
      </c>
      <c r="AK64" s="69">
        <f>IF(AJ64&lt;8,0,+SMALL(($G64,$J64,$M64,$P64,$S64,$V64,$Y64,$AB64,$AE64,$AH64),1))</f>
        <v>0</v>
      </c>
      <c r="AL64" s="69">
        <f>IF(AJ64&lt;9,0,+SMALL(($G64,$J64,$M64,$P64,$S64,$V64,$Y64,$AB64,$AE64,$AH64),2))</f>
        <v>0</v>
      </c>
      <c r="AM64" s="69">
        <f>IF(AJ64&lt;10,0,+SMALL(($G64,$J64,$M64,$P64,$S64,$V64,$Y64,$AB64,$AE64,$AH64),3))</f>
        <v>0</v>
      </c>
      <c r="AN64" s="69">
        <f t="shared" si="26"/>
        <v>147</v>
      </c>
      <c r="AO64" s="69">
        <f t="shared" si="27"/>
        <v>59</v>
      </c>
    </row>
    <row r="65" spans="2:41" ht="14.4">
      <c r="B65" s="65" t="s">
        <v>84</v>
      </c>
      <c r="C65" s="66"/>
      <c r="D65" s="71" t="s">
        <v>59</v>
      </c>
      <c r="E65" s="45">
        <f>IF(VLOOKUP($B65,'Messieurs BRUT'!$B$6:$E$137,4,FALSE)="","",(VLOOKUP($B65,'Messieurs BRUT'!$B$6:$E$137,4,FALSE)))</f>
        <v>9</v>
      </c>
      <c r="F65" s="45">
        <f>IF(VLOOKUP($B65,'Messieurs NET'!$B$6:E$137,4,FALSE)="","",(VLOOKUP($B65,'Messieurs NET'!$B$6:$E$137,4,FALSE)))</f>
        <v>33</v>
      </c>
      <c r="G65" s="68">
        <f t="shared" si="14"/>
        <v>42</v>
      </c>
      <c r="H65" s="45">
        <f>IF(VLOOKUP($B65,'Messieurs BRUT'!$B$6:$F$137,5,FALSE)="","",(VLOOKUP($B65,'Messieurs BRUT'!$B$6:$F$137,5,FALSE)))</f>
        <v>9</v>
      </c>
      <c r="I65" s="45">
        <f>IF(VLOOKUP($B65,'Messieurs NET'!$B$6:$F$137,5,FALSE)="","",(VLOOKUP($B65,'Messieurs NET'!$B$6:$F$137,5,FALSE)))</f>
        <v>33</v>
      </c>
      <c r="J65" s="68">
        <f t="shared" si="15"/>
        <v>42</v>
      </c>
      <c r="K65" s="45" t="str">
        <f>IF(VLOOKUP($B65,'Messieurs BRUT'!$B$6:$G$137,6,FALSE)="","",(VLOOKUP($B65,'Messieurs BRUT'!$B$6:$G$137,6,FALSE)))</f>
        <v/>
      </c>
      <c r="L65" s="45" t="str">
        <f>IF(VLOOKUP($B65,'Messieurs NET'!$B$6:$G$137,6,FALSE)="","",(VLOOKUP($B65,'Messieurs NET'!$B$6:$G$137,6,FALSE)))</f>
        <v/>
      </c>
      <c r="M65" s="68" t="str">
        <f t="shared" si="16"/>
        <v/>
      </c>
      <c r="N65" s="45" t="str">
        <f>IF(VLOOKUP($B65,'Messieurs BRUT'!$B$6:$H$137,7,FALSE)="","",(VLOOKUP($B65,'Messieurs BRUT'!$B$6:$H$137,7,FALSE)))</f>
        <v/>
      </c>
      <c r="O65" s="45" t="str">
        <f>IF(VLOOKUP($B65,'Messieurs NET'!$B$6:$H$137,7,FALSE)="","",(VLOOKUP($B65,'Messieurs NET'!$B$6:$H$137,7,FALSE)))</f>
        <v/>
      </c>
      <c r="P65" s="68" t="str">
        <f t="shared" si="17"/>
        <v/>
      </c>
      <c r="Q65" s="45" t="str">
        <f>IF(VLOOKUP($B65,'Messieurs BRUT'!$B$6:$J$137,8,FALSE)="","",(VLOOKUP($B65,'Messieurs BRUT'!$B$6:$J$137,8,FALSE)))</f>
        <v/>
      </c>
      <c r="R65" s="45" t="str">
        <f>IF(VLOOKUP($B65,'Messieurs NET'!$B$6:$J$137,8,FALSE)="","",(VLOOKUP($B65,'Messieurs NET'!$B$6:$J$137,8,FALSE)))</f>
        <v/>
      </c>
      <c r="S65" s="68" t="str">
        <f t="shared" si="18"/>
        <v/>
      </c>
      <c r="T65" s="45">
        <f>IF(VLOOKUP($B65,'Messieurs BRUT'!$B$6:$J$137,9,FALSE)="","",(VLOOKUP($B65,'Messieurs BRUT'!$B$6:$J$137,9,FALSE)))</f>
        <v>6</v>
      </c>
      <c r="U65" s="45">
        <f>IF(VLOOKUP($B65,'Messieurs NET'!$B$6:$J$137,9,FALSE)="","",(VLOOKUP($B65,'Messieurs NET'!$B$6:$J$137,9,FALSE)))</f>
        <v>19</v>
      </c>
      <c r="V65" s="68">
        <f t="shared" si="19"/>
        <v>25</v>
      </c>
      <c r="W65" s="45" t="str">
        <f>IF(VLOOKUP($B65,'Messieurs BRUT'!$B$6:$M$137,10,FALSE)="","",(VLOOKUP($B65,'Messieurs BRUT'!$B$6:$M$137,10,FALSE)))</f>
        <v/>
      </c>
      <c r="X65" s="45" t="str">
        <f>IF(VLOOKUP($B65,'Messieurs NET'!$B$6:$M$137,10,FALSE)="","",(VLOOKUP($B65,'Messieurs NET'!$B$6:$M$137,10,FALSE)))</f>
        <v/>
      </c>
      <c r="Y65" s="68" t="str">
        <f t="shared" si="20"/>
        <v/>
      </c>
      <c r="Z65" s="45" t="str">
        <f>IF(VLOOKUP($B65,'Messieurs BRUT'!$B$6:$L$137,11,FALSE)="","",(VLOOKUP($B65,'Messieurs BRUT'!$B$6:$L$137,11,FALSE)))</f>
        <v/>
      </c>
      <c r="AA65" s="45" t="str">
        <f>IF(VLOOKUP($B65,'Messieurs NET'!$B$6:$L$137,11,FALSE)="","",(VLOOKUP($B65,'Messieurs NET'!$B$6:$L$137,11,FALSE)))</f>
        <v/>
      </c>
      <c r="AB65" s="68" t="str">
        <f t="shared" si="21"/>
        <v/>
      </c>
      <c r="AC65" s="45" t="str">
        <f>IF(VLOOKUP($B65,'Messieurs BRUT'!$B$6:$M$137,12,FALSE)="","",(VLOOKUP($B65,'Messieurs BRUT'!$B$6:$M$137,12,FALSE)))</f>
        <v/>
      </c>
      <c r="AD65" s="45" t="str">
        <f>IF(VLOOKUP($B65,'Messieurs NET'!$B$6:$M$137,12,FALSE)="","",(VLOOKUP($B65,'Messieurs NET'!$B$6:$M$137,12,FALSE)))</f>
        <v/>
      </c>
      <c r="AE65" s="68" t="str">
        <f t="shared" si="22"/>
        <v/>
      </c>
      <c r="AF65" s="45">
        <f>IF(VLOOKUP($B65,'Messieurs BRUT'!$B$6:$N$137,13,FALSE)="","",(VLOOKUP($B65,'Messieurs BRUT'!$B$6:$N$137,13,FALSE)))</f>
        <v>8</v>
      </c>
      <c r="AG65" s="45">
        <f>IF(VLOOKUP($B65,'Messieurs NET'!$B$6:$N$137,13,FALSE)="","",(VLOOKUP($B65,'Messieurs NET'!$B$6:$N$137,13,FALSE)))</f>
        <v>29</v>
      </c>
      <c r="AH65" s="68">
        <f t="shared" si="23"/>
        <v>37</v>
      </c>
      <c r="AI65" s="68">
        <f t="shared" si="24"/>
        <v>146</v>
      </c>
      <c r="AJ65" s="69">
        <f t="shared" si="25"/>
        <v>4</v>
      </c>
      <c r="AK65" s="69">
        <f>IF(AJ65&lt;8,0,+SMALL(($G65,$J65,$M65,$P65,$S65,$V65,$Y65,$AB65,$AE65,$AH65),1))</f>
        <v>0</v>
      </c>
      <c r="AL65" s="69">
        <f>IF(AJ65&lt;9,0,+SMALL(($G65,$J65,$M65,$P65,$S65,$V65,$Y65,$AB65,$AE65,$AH65),2))</f>
        <v>0</v>
      </c>
      <c r="AM65" s="69">
        <f>IF(AJ65&lt;10,0,+SMALL(($G65,$J65,$M65,$P65,$S65,$V65,$Y65,$AB65,$AE65,$AH65),3))</f>
        <v>0</v>
      </c>
      <c r="AN65" s="69">
        <f t="shared" si="26"/>
        <v>146</v>
      </c>
      <c r="AO65" s="69">
        <f t="shared" si="27"/>
        <v>60</v>
      </c>
    </row>
    <row r="66" spans="2:41" ht="14.4">
      <c r="B66" s="65" t="s">
        <v>199</v>
      </c>
      <c r="C66" s="45"/>
      <c r="D66" s="64" t="s">
        <v>61</v>
      </c>
      <c r="E66" s="45">
        <f>IF(VLOOKUP($B66,'Messieurs BRUT'!$B$6:$E$137,4,FALSE)="","",(VLOOKUP($B66,'Messieurs BRUT'!$B$6:$E$137,4,FALSE)))</f>
        <v>7</v>
      </c>
      <c r="F66" s="45">
        <f>IF(VLOOKUP($B66,'Messieurs NET'!$B$6:E$137,4,FALSE)="","",(VLOOKUP($B66,'Messieurs NET'!$B$6:$E$137,4,FALSE)))</f>
        <v>27</v>
      </c>
      <c r="G66" s="68">
        <f t="shared" si="14"/>
        <v>34</v>
      </c>
      <c r="H66" s="45">
        <f>IF(VLOOKUP($B66,'Messieurs BRUT'!$B$6:$F$137,5,FALSE)="","",(VLOOKUP($B66,'Messieurs BRUT'!$B$6:$F$137,5,FALSE)))</f>
        <v>5</v>
      </c>
      <c r="I66" s="45">
        <f>IF(VLOOKUP($B66,'Messieurs NET'!$B$6:$F$137,5,FALSE)="","",(VLOOKUP($B66,'Messieurs NET'!$B$6:$F$137,5,FALSE)))</f>
        <v>23</v>
      </c>
      <c r="J66" s="68">
        <f t="shared" si="15"/>
        <v>28</v>
      </c>
      <c r="K66" s="45">
        <f>IF(VLOOKUP($B66,'Messieurs BRUT'!$B$6:$G$137,6,FALSE)="","",(VLOOKUP($B66,'Messieurs BRUT'!$B$6:$G$137,6,FALSE)))</f>
        <v>4</v>
      </c>
      <c r="L66" s="45">
        <f>IF(VLOOKUP($B66,'Messieurs NET'!$B$6:$G$137,6,FALSE)="","",(VLOOKUP($B66,'Messieurs NET'!$B$6:$G$137,6,FALSE)))</f>
        <v>22</v>
      </c>
      <c r="M66" s="68">
        <f t="shared" si="16"/>
        <v>26</v>
      </c>
      <c r="N66" s="45" t="str">
        <f>IF(VLOOKUP($B66,'Messieurs BRUT'!$B$6:$H$137,7,FALSE)="","",(VLOOKUP($B66,'Messieurs BRUT'!$B$6:$H$137,7,FALSE)))</f>
        <v/>
      </c>
      <c r="O66" s="45" t="str">
        <f>IF(VLOOKUP($B66,'Messieurs NET'!$B$6:$H$137,7,FALSE)="","",(VLOOKUP($B66,'Messieurs NET'!$B$6:$H$137,7,FALSE)))</f>
        <v/>
      </c>
      <c r="P66" s="68" t="str">
        <f t="shared" si="17"/>
        <v/>
      </c>
      <c r="Q66" s="45" t="str">
        <f>IF(VLOOKUP($B66,'Messieurs BRUT'!$B$6:$J$137,8,FALSE)="","",(VLOOKUP($B66,'Messieurs BRUT'!$B$6:$J$137,8,FALSE)))</f>
        <v/>
      </c>
      <c r="R66" s="45" t="str">
        <f>IF(VLOOKUP($B66,'Messieurs NET'!$B$6:$J$137,8,FALSE)="","",(VLOOKUP($B66,'Messieurs NET'!$B$6:$J$137,8,FALSE)))</f>
        <v/>
      </c>
      <c r="S66" s="68" t="str">
        <f t="shared" si="18"/>
        <v/>
      </c>
      <c r="T66" s="45" t="str">
        <f>IF(VLOOKUP($B66,'Messieurs BRUT'!$B$6:$J$137,9,FALSE)="","",(VLOOKUP($B66,'Messieurs BRUT'!$B$6:$J$137,9,FALSE)))</f>
        <v/>
      </c>
      <c r="U66" s="45" t="str">
        <f>IF(VLOOKUP($B66,'Messieurs NET'!$B$6:$J$137,9,FALSE)="","",(VLOOKUP($B66,'Messieurs NET'!$B$6:$J$137,9,FALSE)))</f>
        <v/>
      </c>
      <c r="V66" s="68" t="str">
        <f t="shared" si="19"/>
        <v/>
      </c>
      <c r="W66" s="45" t="str">
        <f>IF(VLOOKUP($B66,'Messieurs BRUT'!$B$6:$M$137,10,FALSE)="","",(VLOOKUP($B66,'Messieurs BRUT'!$B$6:$M$137,10,FALSE)))</f>
        <v/>
      </c>
      <c r="X66" s="45" t="str">
        <f>IF(VLOOKUP($B66,'Messieurs NET'!$B$6:$M$137,10,FALSE)="","",(VLOOKUP($B66,'Messieurs NET'!$B$6:$M$137,10,FALSE)))</f>
        <v/>
      </c>
      <c r="Y66" s="68" t="str">
        <f t="shared" si="20"/>
        <v/>
      </c>
      <c r="Z66" s="45" t="str">
        <f>IF(VLOOKUP($B66,'Messieurs BRUT'!$B$6:$L$137,11,FALSE)="","",(VLOOKUP($B66,'Messieurs BRUT'!$B$6:$L$137,11,FALSE)))</f>
        <v/>
      </c>
      <c r="AA66" s="45" t="str">
        <f>IF(VLOOKUP($B66,'Messieurs NET'!$B$6:$L$137,11,FALSE)="","",(VLOOKUP($B66,'Messieurs NET'!$B$6:$L$137,11,FALSE)))</f>
        <v/>
      </c>
      <c r="AB66" s="68" t="str">
        <f t="shared" si="21"/>
        <v/>
      </c>
      <c r="AC66" s="45" t="str">
        <f>IF(VLOOKUP($B66,'Messieurs BRUT'!$B$6:$M$137,12,FALSE)="","",(VLOOKUP($B66,'Messieurs BRUT'!$B$6:$M$137,12,FALSE)))</f>
        <v/>
      </c>
      <c r="AD66" s="45" t="str">
        <f>IF(VLOOKUP($B66,'Messieurs NET'!$B$6:$M$137,12,FALSE)="","",(VLOOKUP($B66,'Messieurs NET'!$B$6:$M$137,12,FALSE)))</f>
        <v/>
      </c>
      <c r="AE66" s="68" t="str">
        <f t="shared" si="22"/>
        <v/>
      </c>
      <c r="AF66" s="45">
        <f>IF(VLOOKUP($B66,'Messieurs BRUT'!$B$6:$N$137,13,FALSE)="","",(VLOOKUP($B66,'Messieurs BRUT'!$B$6:$N$137,13,FALSE)))</f>
        <v>10</v>
      </c>
      <c r="AG66" s="45">
        <f>IF(VLOOKUP($B66,'Messieurs NET'!$B$6:$N$137,13,FALSE)="","",(VLOOKUP($B66,'Messieurs NET'!$B$6:$N$137,13,FALSE)))</f>
        <v>36</v>
      </c>
      <c r="AH66" s="68">
        <f t="shared" si="23"/>
        <v>46</v>
      </c>
      <c r="AI66" s="68">
        <f t="shared" si="24"/>
        <v>134</v>
      </c>
      <c r="AJ66" s="69">
        <f t="shared" si="25"/>
        <v>4</v>
      </c>
      <c r="AK66" s="69">
        <f>IF(AJ66&lt;8,0,+SMALL(($G66,$J66,$M66,$P66,$S66,$V66,$Y66,$AB66,$AE66,$AH66),1))</f>
        <v>0</v>
      </c>
      <c r="AL66" s="69">
        <f>IF(AJ66&lt;9,0,+SMALL(($G66,$J66,$M66,$P66,$S66,$V66,$Y66,$AB66,$AE66,$AH66),2))</f>
        <v>0</v>
      </c>
      <c r="AM66" s="69">
        <f>IF(AJ66&lt;10,0,+SMALL(($G66,$J66,$M66,$P66,$S66,$V66,$Y66,$AB66,$AE66,$AH66),3))</f>
        <v>0</v>
      </c>
      <c r="AN66" s="69">
        <f t="shared" si="26"/>
        <v>134</v>
      </c>
      <c r="AO66" s="69">
        <f t="shared" si="27"/>
        <v>61</v>
      </c>
    </row>
    <row r="67" spans="2:41" ht="14.4">
      <c r="B67" s="65" t="s">
        <v>243</v>
      </c>
      <c r="C67" s="45"/>
      <c r="D67" s="89" t="s">
        <v>132</v>
      </c>
      <c r="E67" s="45" t="str">
        <f>IF(VLOOKUP($B67,'Messieurs BRUT'!$B$6:$E$137,4,FALSE)="","",(VLOOKUP($B67,'Messieurs BRUT'!$B$6:$E$137,4,FALSE)))</f>
        <v/>
      </c>
      <c r="F67" s="45" t="str">
        <f>IF(VLOOKUP($B67,'Messieurs NET'!$B$6:E$137,4,FALSE)="","",(VLOOKUP($B67,'Messieurs NET'!$B$6:$E$137,4,FALSE)))</f>
        <v/>
      </c>
      <c r="G67" s="68" t="str">
        <f t="shared" si="14"/>
        <v/>
      </c>
      <c r="H67" s="45" t="str">
        <f>IF(VLOOKUP($B67,'Messieurs BRUT'!$B$6:$F$137,5,FALSE)="","",(VLOOKUP($B67,'Messieurs BRUT'!$B$6:$F$137,5,FALSE)))</f>
        <v/>
      </c>
      <c r="I67" s="45" t="str">
        <f>IF(VLOOKUP($B67,'Messieurs NET'!$B$6:$F$137,5,FALSE)="","",(VLOOKUP($B67,'Messieurs NET'!$B$6:$F$137,5,FALSE)))</f>
        <v/>
      </c>
      <c r="J67" s="68" t="str">
        <f t="shared" si="15"/>
        <v/>
      </c>
      <c r="K67" s="45">
        <f>IF(VLOOKUP($B67,'Messieurs BRUT'!$B$6:$G$137,6,FALSE)="","",(VLOOKUP($B67,'Messieurs BRUT'!$B$6:$G$137,6,FALSE)))</f>
        <v>15</v>
      </c>
      <c r="L67" s="45">
        <f>IF(VLOOKUP($B67,'Messieurs NET'!$B$6:$G$137,6,FALSE)="","",(VLOOKUP($B67,'Messieurs NET'!$B$6:$G$137,6,FALSE)))</f>
        <v>41</v>
      </c>
      <c r="M67" s="68">
        <f t="shared" si="16"/>
        <v>56</v>
      </c>
      <c r="N67" s="45">
        <f>IF(VLOOKUP($B67,'Messieurs BRUT'!$B$6:$H$137,7,FALSE)="","",(VLOOKUP($B67,'Messieurs BRUT'!$B$6:$H$137,7,FALSE)))</f>
        <v>9</v>
      </c>
      <c r="O67" s="45">
        <f>IF(VLOOKUP($B67,'Messieurs NET'!$B$6:$H$137,7,FALSE)="","",(VLOOKUP($B67,'Messieurs NET'!$B$6:$H$137,7,FALSE)))</f>
        <v>33</v>
      </c>
      <c r="P67" s="68">
        <f t="shared" si="17"/>
        <v>42</v>
      </c>
      <c r="Q67" s="45" t="str">
        <f>IF(VLOOKUP($B67,'Messieurs BRUT'!$B$6:$J$137,8,FALSE)="","",(VLOOKUP($B67,'Messieurs BRUT'!$B$6:$J$137,8,FALSE)))</f>
        <v/>
      </c>
      <c r="R67" s="45" t="str">
        <f>IF(VLOOKUP($B67,'Messieurs NET'!$B$6:$J$137,8,FALSE)="","",(VLOOKUP($B67,'Messieurs NET'!$B$6:$J$137,8,FALSE)))</f>
        <v/>
      </c>
      <c r="S67" s="68" t="str">
        <f t="shared" si="18"/>
        <v/>
      </c>
      <c r="T67" s="45">
        <f>IF(VLOOKUP($B67,'Messieurs BRUT'!$B$6:$J$137,9,FALSE)="","",(VLOOKUP($B67,'Messieurs BRUT'!$B$6:$J$137,9,FALSE)))</f>
        <v>7</v>
      </c>
      <c r="U67" s="45">
        <f>IF(VLOOKUP($B67,'Messieurs NET'!$B$6:$J$137,9,FALSE)="","",(VLOOKUP($B67,'Messieurs NET'!$B$6:$J$137,9,FALSE)))</f>
        <v>27</v>
      </c>
      <c r="V67" s="68">
        <f t="shared" si="19"/>
        <v>34</v>
      </c>
      <c r="W67" s="45" t="str">
        <f>IF(VLOOKUP($B67,'Messieurs BRUT'!$B$6:$M$137,10,FALSE)="","",(VLOOKUP($B67,'Messieurs BRUT'!$B$6:$M$137,10,FALSE)))</f>
        <v/>
      </c>
      <c r="X67" s="45" t="str">
        <f>IF(VLOOKUP($B67,'Messieurs NET'!$B$6:$M$137,10,FALSE)="","",(VLOOKUP($B67,'Messieurs NET'!$B$6:$M$137,10,FALSE)))</f>
        <v/>
      </c>
      <c r="Y67" s="68" t="str">
        <f t="shared" si="20"/>
        <v/>
      </c>
      <c r="Z67" s="45" t="str">
        <f>IF(VLOOKUP($B67,'Messieurs BRUT'!$B$6:$L$137,11,FALSE)="","",(VLOOKUP($B67,'Messieurs BRUT'!$B$6:$L$137,11,FALSE)))</f>
        <v/>
      </c>
      <c r="AA67" s="45" t="str">
        <f>IF(VLOOKUP($B67,'Messieurs NET'!$B$6:$L$137,11,FALSE)="","",(VLOOKUP($B67,'Messieurs NET'!$B$6:$L$137,11,FALSE)))</f>
        <v/>
      </c>
      <c r="AB67" s="68" t="str">
        <f t="shared" si="21"/>
        <v/>
      </c>
      <c r="AC67" s="45" t="str">
        <f>IF(VLOOKUP($B67,'Messieurs BRUT'!$B$6:$M$137,12,FALSE)="","",(VLOOKUP($B67,'Messieurs BRUT'!$B$6:$M$137,12,FALSE)))</f>
        <v/>
      </c>
      <c r="AD67" s="45" t="str">
        <f>IF(VLOOKUP($B67,'Messieurs NET'!$B$6:$M$137,12,FALSE)="","",(VLOOKUP($B67,'Messieurs NET'!$B$6:$M$137,12,FALSE)))</f>
        <v/>
      </c>
      <c r="AE67" s="68" t="str">
        <f t="shared" si="22"/>
        <v/>
      </c>
      <c r="AF67" s="45" t="str">
        <f>IF(VLOOKUP($B67,'Messieurs BRUT'!$B$6:$N$137,13,FALSE)="","",(VLOOKUP($B67,'Messieurs BRUT'!$B$6:$N$137,13,FALSE)))</f>
        <v/>
      </c>
      <c r="AG67" s="45" t="str">
        <f>IF(VLOOKUP($B67,'Messieurs NET'!$B$6:$N$137,13,FALSE)="","",(VLOOKUP($B67,'Messieurs NET'!$B$6:$N$137,13,FALSE)))</f>
        <v/>
      </c>
      <c r="AH67" s="68" t="str">
        <f t="shared" si="23"/>
        <v/>
      </c>
      <c r="AI67" s="68">
        <f t="shared" si="24"/>
        <v>132</v>
      </c>
      <c r="AJ67" s="69">
        <f t="shared" si="25"/>
        <v>3</v>
      </c>
      <c r="AK67" s="69">
        <f>IF(AJ67&lt;8,0,+SMALL(($G67,$J67,$M67,$P67,$S67,$V67,$Y67,$AB67,$AE67,$AH67),1))</f>
        <v>0</v>
      </c>
      <c r="AL67" s="69">
        <f>IF(AJ67&lt;9,0,+SMALL(($G67,$J67,$M67,$P67,$S67,$V67,$Y67,$AB67,$AE67,$AH67),2))</f>
        <v>0</v>
      </c>
      <c r="AM67" s="69">
        <f>IF(AJ67&lt;10,0,+SMALL(($G67,$J67,$M67,$P67,$S67,$V67,$Y67,$AB67,$AE67,$AH67),3))</f>
        <v>0</v>
      </c>
      <c r="AN67" s="69">
        <f t="shared" si="26"/>
        <v>132</v>
      </c>
      <c r="AO67" s="69">
        <f t="shared" si="27"/>
        <v>62</v>
      </c>
    </row>
    <row r="68" spans="2:41" ht="14.4">
      <c r="B68" s="65" t="s">
        <v>129</v>
      </c>
      <c r="C68" s="45"/>
      <c r="D68" s="64" t="s">
        <v>61</v>
      </c>
      <c r="E68" s="45">
        <f>IF(VLOOKUP($B68,'Messieurs BRUT'!$B$6:$E$137,4,FALSE)="","",(VLOOKUP($B68,'Messieurs BRUT'!$B$6:$E$137,4,FALSE)))</f>
        <v>10</v>
      </c>
      <c r="F68" s="45">
        <f>IF(VLOOKUP($B68,'Messieurs NET'!$B$6:E$137,4,FALSE)="","",(VLOOKUP($B68,'Messieurs NET'!$B$6:$E$137,4,FALSE)))</f>
        <v>29</v>
      </c>
      <c r="G68" s="68">
        <f t="shared" si="14"/>
        <v>39</v>
      </c>
      <c r="H68" s="45">
        <f>IF(VLOOKUP($B68,'Messieurs BRUT'!$B$6:$F$137,5,FALSE)="","",(VLOOKUP($B68,'Messieurs BRUT'!$B$6:$F$137,5,FALSE)))</f>
        <v>14</v>
      </c>
      <c r="I68" s="45">
        <f>IF(VLOOKUP($B68,'Messieurs NET'!$B$6:$F$137,5,FALSE)="","",(VLOOKUP($B68,'Messieurs NET'!$B$6:$F$137,5,FALSE)))</f>
        <v>32</v>
      </c>
      <c r="J68" s="68">
        <f t="shared" si="15"/>
        <v>46</v>
      </c>
      <c r="K68" s="45">
        <f>IF(VLOOKUP($B68,'Messieurs BRUT'!$B$6:$G$137,6,FALSE)="","",(VLOOKUP($B68,'Messieurs BRUT'!$B$6:$G$137,6,FALSE)))</f>
        <v>14</v>
      </c>
      <c r="L68" s="45">
        <f>IF(VLOOKUP($B68,'Messieurs NET'!$B$6:$G$137,6,FALSE)="","",(VLOOKUP($B68,'Messieurs NET'!$B$6:$G$137,6,FALSE)))</f>
        <v>32</v>
      </c>
      <c r="M68" s="68">
        <f t="shared" si="16"/>
        <v>46</v>
      </c>
      <c r="N68" s="45" t="str">
        <f>IF(VLOOKUP($B68,'Messieurs BRUT'!$B$6:$H$137,7,FALSE)="","",(VLOOKUP($B68,'Messieurs BRUT'!$B$6:$H$137,7,FALSE)))</f>
        <v/>
      </c>
      <c r="O68" s="45" t="str">
        <f>IF(VLOOKUP($B68,'Messieurs NET'!$B$6:$H$137,7,FALSE)="","",(VLOOKUP($B68,'Messieurs NET'!$B$6:$H$137,7,FALSE)))</f>
        <v/>
      </c>
      <c r="P68" s="68" t="str">
        <f t="shared" si="17"/>
        <v/>
      </c>
      <c r="Q68" s="45" t="str">
        <f>IF(VLOOKUP($B68,'Messieurs BRUT'!$B$6:$J$137,8,FALSE)="","",(VLOOKUP($B68,'Messieurs BRUT'!$B$6:$J$137,8,FALSE)))</f>
        <v/>
      </c>
      <c r="R68" s="45" t="str">
        <f>IF(VLOOKUP($B68,'Messieurs NET'!$B$6:$J$137,8,FALSE)="","",(VLOOKUP($B68,'Messieurs NET'!$B$6:$J$137,8,FALSE)))</f>
        <v/>
      </c>
      <c r="S68" s="68" t="str">
        <f t="shared" si="18"/>
        <v/>
      </c>
      <c r="T68" s="45" t="str">
        <f>IF(VLOOKUP($B68,'Messieurs BRUT'!$B$6:$J$137,9,FALSE)="","",(VLOOKUP($B68,'Messieurs BRUT'!$B$6:$J$137,9,FALSE)))</f>
        <v/>
      </c>
      <c r="U68" s="45" t="str">
        <f>IF(VLOOKUP($B68,'Messieurs NET'!$B$6:$J$137,9,FALSE)="","",(VLOOKUP($B68,'Messieurs NET'!$B$6:$J$137,9,FALSE)))</f>
        <v/>
      </c>
      <c r="V68" s="68" t="str">
        <f t="shared" si="19"/>
        <v/>
      </c>
      <c r="W68" s="45" t="str">
        <f>IF(VLOOKUP($B68,'Messieurs BRUT'!$B$6:$M$137,10,FALSE)="","",(VLOOKUP($B68,'Messieurs BRUT'!$B$6:$M$137,10,FALSE)))</f>
        <v/>
      </c>
      <c r="X68" s="45" t="str">
        <f>IF(VLOOKUP($B68,'Messieurs NET'!$B$6:$M$137,10,FALSE)="","",(VLOOKUP($B68,'Messieurs NET'!$B$6:$M$137,10,FALSE)))</f>
        <v/>
      </c>
      <c r="Y68" s="68" t="str">
        <f t="shared" si="20"/>
        <v/>
      </c>
      <c r="Z68" s="45" t="str">
        <f>IF(VLOOKUP($B68,'Messieurs BRUT'!$B$6:$L$137,11,FALSE)="","",(VLOOKUP($B68,'Messieurs BRUT'!$B$6:$L$137,11,FALSE)))</f>
        <v/>
      </c>
      <c r="AA68" s="45" t="str">
        <f>IF(VLOOKUP($B68,'Messieurs NET'!$B$6:$L$137,11,FALSE)="","",(VLOOKUP($B68,'Messieurs NET'!$B$6:$L$137,11,FALSE)))</f>
        <v/>
      </c>
      <c r="AB68" s="68" t="str">
        <f t="shared" si="21"/>
        <v/>
      </c>
      <c r="AC68" s="45" t="str">
        <f>IF(VLOOKUP($B68,'Messieurs BRUT'!$B$6:$M$137,12,FALSE)="","",(VLOOKUP($B68,'Messieurs BRUT'!$B$6:$M$137,12,FALSE)))</f>
        <v/>
      </c>
      <c r="AD68" s="45" t="str">
        <f>IF(VLOOKUP($B68,'Messieurs NET'!$B$6:$M$137,12,FALSE)="","",(VLOOKUP($B68,'Messieurs NET'!$B$6:$M$137,12,FALSE)))</f>
        <v/>
      </c>
      <c r="AE68" s="68" t="str">
        <f t="shared" si="22"/>
        <v/>
      </c>
      <c r="AF68" s="45" t="str">
        <f>IF(VLOOKUP($B68,'Messieurs BRUT'!$B$6:$N$137,13,FALSE)="","",(VLOOKUP($B68,'Messieurs BRUT'!$B$6:$N$137,13,FALSE)))</f>
        <v/>
      </c>
      <c r="AG68" s="45" t="str">
        <f>IF(VLOOKUP($B68,'Messieurs NET'!$B$6:$N$137,13,FALSE)="","",(VLOOKUP($B68,'Messieurs NET'!$B$6:$N$137,13,FALSE)))</f>
        <v/>
      </c>
      <c r="AH68" s="68" t="str">
        <f t="shared" si="23"/>
        <v/>
      </c>
      <c r="AI68" s="68">
        <f t="shared" si="24"/>
        <v>131</v>
      </c>
      <c r="AJ68" s="69">
        <f t="shared" si="25"/>
        <v>3</v>
      </c>
      <c r="AK68" s="69">
        <f>IF(AJ68&lt;8,0,+SMALL(($G68,$J68,$M68,$P68,$S68,$V68,$Y68,$AB68,$AE68,$AH68),1))</f>
        <v>0</v>
      </c>
      <c r="AL68" s="69">
        <f>IF(AJ68&lt;9,0,+SMALL(($G68,$J68,$M68,$P68,$S68,$V68,$Y68,$AB68,$AE68,$AH68),2))</f>
        <v>0</v>
      </c>
      <c r="AM68" s="69">
        <f>IF(AJ68&lt;10,0,+SMALL(($G68,$J68,$M68,$P68,$S68,$V68,$Y68,$AB68,$AE68,$AH68),3))</f>
        <v>0</v>
      </c>
      <c r="AN68" s="69">
        <f t="shared" si="26"/>
        <v>131</v>
      </c>
      <c r="AO68" s="69">
        <f t="shared" si="27"/>
        <v>63</v>
      </c>
    </row>
    <row r="69" spans="2:41" ht="14.4">
      <c r="B69" s="65" t="s">
        <v>223</v>
      </c>
      <c r="C69" s="66"/>
      <c r="D69" s="71" t="s">
        <v>59</v>
      </c>
      <c r="E69" s="45" t="str">
        <f>IF(VLOOKUP($B69,'Messieurs BRUT'!$B$6:$E$137,4,FALSE)="","",(VLOOKUP($B69,'Messieurs BRUT'!$B$6:$E$137,4,FALSE)))</f>
        <v/>
      </c>
      <c r="F69" s="45" t="str">
        <f>IF(VLOOKUP($B69,'Messieurs NET'!$B$6:E$137,4,FALSE)="","",(VLOOKUP($B69,'Messieurs NET'!$B$6:$E$137,4,FALSE)))</f>
        <v/>
      </c>
      <c r="G69" s="68" t="str">
        <f t="shared" si="14"/>
        <v/>
      </c>
      <c r="H69" s="45">
        <f>IF(VLOOKUP($B69,'Messieurs BRUT'!$B$6:$F$137,5,FALSE)="","",(VLOOKUP($B69,'Messieurs BRUT'!$B$6:$F$137,5,FALSE)))</f>
        <v>16</v>
      </c>
      <c r="I69" s="45">
        <f>IF(VLOOKUP($B69,'Messieurs NET'!$B$6:$F$137,5,FALSE)="","",(VLOOKUP($B69,'Messieurs NET'!$B$6:$F$137,5,FALSE)))</f>
        <v>34</v>
      </c>
      <c r="J69" s="68">
        <f t="shared" si="15"/>
        <v>50</v>
      </c>
      <c r="K69" s="45">
        <f>IF(VLOOKUP($B69,'Messieurs BRUT'!$B$6:$G$137,6,FALSE)="","",(VLOOKUP($B69,'Messieurs BRUT'!$B$6:$G$137,6,FALSE)))</f>
        <v>10</v>
      </c>
      <c r="L69" s="45">
        <f>IF(VLOOKUP($B69,'Messieurs NET'!$B$6:$G$137,6,FALSE)="","",(VLOOKUP($B69,'Messieurs NET'!$B$6:$G$137,6,FALSE)))</f>
        <v>28</v>
      </c>
      <c r="M69" s="68">
        <f t="shared" si="16"/>
        <v>38</v>
      </c>
      <c r="N69" s="45" t="str">
        <f>IF(VLOOKUP($B69,'Messieurs BRUT'!$B$6:$H$137,7,FALSE)="","",(VLOOKUP($B69,'Messieurs BRUT'!$B$6:$H$137,7,FALSE)))</f>
        <v/>
      </c>
      <c r="O69" s="45" t="str">
        <f>IF(VLOOKUP($B69,'Messieurs NET'!$B$6:$H$137,7,FALSE)="","",(VLOOKUP($B69,'Messieurs NET'!$B$6:$H$137,7,FALSE)))</f>
        <v/>
      </c>
      <c r="P69" s="68" t="str">
        <f t="shared" si="17"/>
        <v/>
      </c>
      <c r="Q69" s="45" t="str">
        <f>IF(VLOOKUP($B69,'Messieurs BRUT'!$B$6:$J$137,8,FALSE)="","",(VLOOKUP($B69,'Messieurs BRUT'!$B$6:$J$137,8,FALSE)))</f>
        <v/>
      </c>
      <c r="R69" s="45" t="str">
        <f>IF(VLOOKUP($B69,'Messieurs NET'!$B$6:$J$137,8,FALSE)="","",(VLOOKUP($B69,'Messieurs NET'!$B$6:$J$137,8,FALSE)))</f>
        <v/>
      </c>
      <c r="S69" s="68" t="str">
        <f t="shared" si="18"/>
        <v/>
      </c>
      <c r="T69" s="45" t="str">
        <f>IF(VLOOKUP($B69,'Messieurs BRUT'!$B$6:$J$137,9,FALSE)="","",(VLOOKUP($B69,'Messieurs BRUT'!$B$6:$J$137,9,FALSE)))</f>
        <v/>
      </c>
      <c r="U69" s="45" t="str">
        <f>IF(VLOOKUP($B69,'Messieurs NET'!$B$6:$J$137,9,FALSE)="","",(VLOOKUP($B69,'Messieurs NET'!$B$6:$J$137,9,FALSE)))</f>
        <v/>
      </c>
      <c r="V69" s="68" t="str">
        <f t="shared" si="19"/>
        <v/>
      </c>
      <c r="W69" s="45" t="str">
        <f>IF(VLOOKUP($B69,'Messieurs BRUT'!$B$6:$M$137,10,FALSE)="","",(VLOOKUP($B69,'Messieurs BRUT'!$B$6:$M$137,10,FALSE)))</f>
        <v/>
      </c>
      <c r="X69" s="45" t="str">
        <f>IF(VLOOKUP($B69,'Messieurs NET'!$B$6:$M$137,10,FALSE)="","",(VLOOKUP($B69,'Messieurs NET'!$B$6:$M$137,10,FALSE)))</f>
        <v/>
      </c>
      <c r="Y69" s="68" t="str">
        <f t="shared" si="20"/>
        <v/>
      </c>
      <c r="Z69" s="45" t="str">
        <f>IF(VLOOKUP($B69,'Messieurs BRUT'!$B$6:$L$137,11,FALSE)="","",(VLOOKUP($B69,'Messieurs BRUT'!$B$6:$L$137,11,FALSE)))</f>
        <v/>
      </c>
      <c r="AA69" s="45" t="str">
        <f>IF(VLOOKUP($B69,'Messieurs NET'!$B$6:$L$137,11,FALSE)="","",(VLOOKUP($B69,'Messieurs NET'!$B$6:$L$137,11,FALSE)))</f>
        <v/>
      </c>
      <c r="AB69" s="68" t="str">
        <f t="shared" si="21"/>
        <v/>
      </c>
      <c r="AC69" s="45" t="str">
        <f>IF(VLOOKUP($B69,'Messieurs BRUT'!$B$6:$M$137,12,FALSE)="","",(VLOOKUP($B69,'Messieurs BRUT'!$B$6:$M$137,12,FALSE)))</f>
        <v/>
      </c>
      <c r="AD69" s="45" t="str">
        <f>IF(VLOOKUP($B69,'Messieurs NET'!$B$6:$M$137,12,FALSE)="","",(VLOOKUP($B69,'Messieurs NET'!$B$6:$M$137,12,FALSE)))</f>
        <v/>
      </c>
      <c r="AE69" s="68" t="str">
        <f t="shared" si="22"/>
        <v/>
      </c>
      <c r="AF69" s="45">
        <f>IF(VLOOKUP($B69,'Messieurs BRUT'!$B$6:$N$137,13,FALSE)="","",(VLOOKUP($B69,'Messieurs BRUT'!$B$6:$N$137,13,FALSE)))</f>
        <v>13</v>
      </c>
      <c r="AG69" s="45">
        <f>IF(VLOOKUP($B69,'Messieurs NET'!$B$6:$N$137,13,FALSE)="","",(VLOOKUP($B69,'Messieurs NET'!$B$6:$N$137,13,FALSE)))</f>
        <v>29</v>
      </c>
      <c r="AH69" s="68">
        <f t="shared" si="23"/>
        <v>42</v>
      </c>
      <c r="AI69" s="68">
        <f t="shared" si="24"/>
        <v>130</v>
      </c>
      <c r="AJ69" s="69">
        <f t="shared" si="25"/>
        <v>3</v>
      </c>
      <c r="AK69" s="69">
        <f>IF(AJ69&lt;8,0,+SMALL(($G69,$J69,$M69,$P69,$S69,$V69,$Y69,$AB69,$AE69,$AH69),1))</f>
        <v>0</v>
      </c>
      <c r="AL69" s="69">
        <f>IF(AJ69&lt;9,0,+SMALL(($G69,$J69,$M69,$P69,$S69,$V69,$Y69,$AB69,$AE69,$AH69),2))</f>
        <v>0</v>
      </c>
      <c r="AM69" s="69">
        <f>IF(AJ69&lt;10,0,+SMALL(($G69,$J69,$M69,$P69,$S69,$V69,$Y69,$AB69,$AE69,$AH69),3))</f>
        <v>0</v>
      </c>
      <c r="AN69" s="69">
        <f t="shared" si="26"/>
        <v>130</v>
      </c>
      <c r="AO69" s="69">
        <f t="shared" si="27"/>
        <v>64</v>
      </c>
    </row>
    <row r="70" spans="2:41" ht="14.4">
      <c r="B70" s="65" t="s">
        <v>281</v>
      </c>
      <c r="C70" s="66"/>
      <c r="D70" s="71" t="s">
        <v>59</v>
      </c>
      <c r="E70" s="45" t="str">
        <f>IF(VLOOKUP($B70,'Messieurs BRUT'!$B$6:$E$137,4,FALSE)="","",(VLOOKUP($B70,'Messieurs BRUT'!$B$6:$E$137,4,FALSE)))</f>
        <v/>
      </c>
      <c r="F70" s="45" t="str">
        <f>IF(VLOOKUP($B70,'Messieurs NET'!$B$6:E$137,4,FALSE)="","",(VLOOKUP($B70,'Messieurs NET'!$B$6:$E$137,4,FALSE)))</f>
        <v/>
      </c>
      <c r="G70" s="68" t="str">
        <f t="shared" ref="G70:G101" si="28">IF(F70="","",SUM(E70:F70))</f>
        <v/>
      </c>
      <c r="H70" s="45" t="str">
        <f>IF(VLOOKUP($B70,'Messieurs BRUT'!$B$6:$F$137,5,FALSE)="","",(VLOOKUP($B70,'Messieurs BRUT'!$B$6:$F$137,5,FALSE)))</f>
        <v/>
      </c>
      <c r="I70" s="45" t="str">
        <f>IF(VLOOKUP($B70,'Messieurs NET'!$B$6:$F$137,5,FALSE)="","",(VLOOKUP($B70,'Messieurs NET'!$B$6:$F$137,5,FALSE)))</f>
        <v/>
      </c>
      <c r="J70" s="68" t="str">
        <f t="shared" ref="J70:J101" si="29">IF(I70="","",SUM(H70:I70))</f>
        <v/>
      </c>
      <c r="K70" s="45" t="str">
        <f>IF(VLOOKUP($B70,'Messieurs BRUT'!$B$6:$G$137,6,FALSE)="","",(VLOOKUP($B70,'Messieurs BRUT'!$B$6:$G$137,6,FALSE)))</f>
        <v/>
      </c>
      <c r="L70" s="45" t="str">
        <f>IF(VLOOKUP($B70,'Messieurs NET'!$B$6:$G$137,6,FALSE)="","",(VLOOKUP($B70,'Messieurs NET'!$B$6:$G$137,6,FALSE)))</f>
        <v/>
      </c>
      <c r="M70" s="68" t="str">
        <f t="shared" ref="M70:M101" si="30">IF(L70="","",SUM(K70:L70))</f>
        <v/>
      </c>
      <c r="N70" s="45" t="str">
        <f>IF(VLOOKUP($B70,'Messieurs BRUT'!$B$6:$H$137,7,FALSE)="","",(VLOOKUP($B70,'Messieurs BRUT'!$B$6:$H$137,7,FALSE)))</f>
        <v/>
      </c>
      <c r="O70" s="45" t="str">
        <f>IF(VLOOKUP($B70,'Messieurs NET'!$B$6:$H$137,7,FALSE)="","",(VLOOKUP($B70,'Messieurs NET'!$B$6:$H$137,7,FALSE)))</f>
        <v/>
      </c>
      <c r="P70" s="68" t="str">
        <f t="shared" ref="P70:P101" si="31">IF(O70="","",SUM(N70:O70))</f>
        <v/>
      </c>
      <c r="Q70" s="45" t="str">
        <f>IF(VLOOKUP($B70,'Messieurs BRUT'!$B$6:$J$137,8,FALSE)="","",(VLOOKUP($B70,'Messieurs BRUT'!$B$6:$J$137,8,FALSE)))</f>
        <v/>
      </c>
      <c r="R70" s="45" t="str">
        <f>IF(VLOOKUP($B70,'Messieurs NET'!$B$6:$J$137,8,FALSE)="","",(VLOOKUP($B70,'Messieurs NET'!$B$6:$J$137,8,FALSE)))</f>
        <v/>
      </c>
      <c r="S70" s="68" t="str">
        <f t="shared" ref="S70:S101" si="32">IF(R70="","",SUM(Q70:R70))</f>
        <v/>
      </c>
      <c r="T70" s="45">
        <f>IF(VLOOKUP($B70,'Messieurs BRUT'!$B$6:$J$137,9,FALSE)="","",(VLOOKUP($B70,'Messieurs BRUT'!$B$6:$J$137,9,FALSE)))</f>
        <v>19</v>
      </c>
      <c r="U70" s="45">
        <f>IF(VLOOKUP($B70,'Messieurs NET'!$B$6:$J$137,9,FALSE)="","",(VLOOKUP($B70,'Messieurs NET'!$B$6:$J$137,9,FALSE)))</f>
        <v>35</v>
      </c>
      <c r="V70" s="68">
        <f t="shared" ref="V70:V101" si="33">IF(U70="","",SUM(T70:U70))</f>
        <v>54</v>
      </c>
      <c r="W70" s="45">
        <f>IF(VLOOKUP($B70,'Messieurs BRUT'!$B$6:$M$137,10,FALSE)="","",(VLOOKUP($B70,'Messieurs BRUT'!$B$6:$M$137,10,FALSE)))</f>
        <v>17</v>
      </c>
      <c r="X70" s="45">
        <f>IF(VLOOKUP($B70,'Messieurs NET'!$B$6:$M$137,10,FALSE)="","",(VLOOKUP($B70,'Messieurs NET'!$B$6:$M$137,10,FALSE)))</f>
        <v>31</v>
      </c>
      <c r="Y70" s="68">
        <f t="shared" ref="Y70:Y101" si="34">IF(X70="","",SUM(W70:X70))</f>
        <v>48</v>
      </c>
      <c r="Z70" s="45" t="str">
        <f>IF(VLOOKUP($B70,'Messieurs BRUT'!$B$6:$L$137,11,FALSE)="","",(VLOOKUP($B70,'Messieurs BRUT'!$B$6:$L$137,11,FALSE)))</f>
        <v/>
      </c>
      <c r="AA70" s="45" t="str">
        <f>IF(VLOOKUP($B70,'Messieurs NET'!$B$6:$L$137,11,FALSE)="","",(VLOOKUP($B70,'Messieurs NET'!$B$6:$L$137,11,FALSE)))</f>
        <v/>
      </c>
      <c r="AB70" s="68" t="str">
        <f t="shared" ref="AB70:AB101" si="35">IF(AA70="","",SUM(Z70:AA70))</f>
        <v/>
      </c>
      <c r="AC70" s="45" t="str">
        <f>IF(VLOOKUP($B70,'Messieurs BRUT'!$B$6:$M$137,12,FALSE)="","",(VLOOKUP($B70,'Messieurs BRUT'!$B$6:$M$137,12,FALSE)))</f>
        <v/>
      </c>
      <c r="AD70" s="45" t="str">
        <f>IF(VLOOKUP($B70,'Messieurs NET'!$B$6:$M$137,12,FALSE)="","",(VLOOKUP($B70,'Messieurs NET'!$B$6:$M$137,12,FALSE)))</f>
        <v/>
      </c>
      <c r="AE70" s="68" t="str">
        <f t="shared" ref="AE70:AE101" si="36">IF(AD70="","",SUM(AC70:AD70))</f>
        <v/>
      </c>
      <c r="AF70" s="45">
        <f>IF(VLOOKUP($B70,'Messieurs BRUT'!$B$6:$N$137,13,FALSE)="","",(VLOOKUP($B70,'Messieurs BRUT'!$B$6:$N$137,13,FALSE)))</f>
        <v>7</v>
      </c>
      <c r="AG70" s="45">
        <f>IF(VLOOKUP($B70,'Messieurs NET'!$B$6:$N$137,13,FALSE)="","",(VLOOKUP($B70,'Messieurs NET'!$B$6:$N$137,13,FALSE)))</f>
        <v>19</v>
      </c>
      <c r="AH70" s="68">
        <f t="shared" ref="AH70:AH101" si="37">IF(AG70="","",SUM(AF70:AG70))</f>
        <v>26</v>
      </c>
      <c r="AI70" s="68">
        <f t="shared" ref="AI70:AI101" si="38">SUM(G70,J70,M70,P70,S70,V70,Y70,AB70,AE70,AH70)</f>
        <v>128</v>
      </c>
      <c r="AJ70" s="69">
        <f t="shared" ref="AJ70:AJ101" si="39">+COUNT(G70,J70,M70,P70,S70,V70,Y70,AB70,AE70,AH70)</f>
        <v>3</v>
      </c>
      <c r="AK70" s="69">
        <f>IF(AJ70&lt;8,0,+SMALL(($G70,$J70,$M70,$P70,$S70,$V70,$Y70,$AB70,$AE70,$AH70),1))</f>
        <v>0</v>
      </c>
      <c r="AL70" s="69">
        <f>IF(AJ70&lt;9,0,+SMALL(($G70,$J70,$M70,$P70,$S70,$V70,$Y70,$AB70,$AE70,$AH70),2))</f>
        <v>0</v>
      </c>
      <c r="AM70" s="69">
        <f>IF(AJ70&lt;10,0,+SMALL(($G70,$J70,$M70,$P70,$S70,$V70,$Y70,$AB70,$AE70,$AH70),3))</f>
        <v>0</v>
      </c>
      <c r="AN70" s="69">
        <f t="shared" ref="AN70:AN101" si="40">AI70-AK70-AL70-AM70</f>
        <v>128</v>
      </c>
      <c r="AO70" s="69">
        <f t="shared" ref="AO70:AO101" si="41">RANK(AN70,$AN$6:$AN$136,0)</f>
        <v>65</v>
      </c>
    </row>
    <row r="71" spans="2:41" ht="14.4">
      <c r="B71" s="65" t="s">
        <v>44</v>
      </c>
      <c r="C71" s="66"/>
      <c r="D71" s="70" t="s">
        <v>27</v>
      </c>
      <c r="E71" s="45">
        <f>IF(VLOOKUP($B71,'Messieurs BRUT'!$B$6:$E$137,4,FALSE)="","",(VLOOKUP($B71,'Messieurs BRUT'!$B$6:$E$137,4,FALSE)))</f>
        <v>13</v>
      </c>
      <c r="F71" s="45">
        <f>IF(VLOOKUP($B71,'Messieurs NET'!$B$6:E$137,4,FALSE)="","",(VLOOKUP($B71,'Messieurs NET'!$B$6:$E$137,4,FALSE)))</f>
        <v>37</v>
      </c>
      <c r="G71" s="68">
        <f t="shared" si="28"/>
        <v>50</v>
      </c>
      <c r="H71" s="45">
        <f>IF(VLOOKUP($B71,'Messieurs BRUT'!$B$6:$F$137,5,FALSE)="","",(VLOOKUP($B71,'Messieurs BRUT'!$B$6:$F$137,5,FALSE)))</f>
        <v>5</v>
      </c>
      <c r="I71" s="45">
        <f>IF(VLOOKUP($B71,'Messieurs NET'!$B$6:$F$137,5,FALSE)="","",(VLOOKUP($B71,'Messieurs NET'!$B$6:$F$137,5,FALSE)))</f>
        <v>23</v>
      </c>
      <c r="J71" s="68">
        <f t="shared" si="29"/>
        <v>28</v>
      </c>
      <c r="K71" s="45">
        <f>IF(VLOOKUP($B71,'Messieurs BRUT'!$B$6:$G$137,6,FALSE)="","",(VLOOKUP($B71,'Messieurs BRUT'!$B$6:$G$137,6,FALSE)))</f>
        <v>9</v>
      </c>
      <c r="L71" s="45">
        <f>IF(VLOOKUP($B71,'Messieurs NET'!$B$6:$G$137,6,FALSE)="","",(VLOOKUP($B71,'Messieurs NET'!$B$6:$G$137,6,FALSE)))</f>
        <v>25</v>
      </c>
      <c r="M71" s="68">
        <f t="shared" si="30"/>
        <v>34</v>
      </c>
      <c r="N71" s="45" t="str">
        <f>IF(VLOOKUP($B71,'Messieurs BRUT'!$B$6:$H$137,7,FALSE)="","",(VLOOKUP($B71,'Messieurs BRUT'!$B$6:$H$137,7,FALSE)))</f>
        <v/>
      </c>
      <c r="O71" s="45" t="str">
        <f>IF(VLOOKUP($B71,'Messieurs NET'!$B$6:$H$137,7,FALSE)="","",(VLOOKUP($B71,'Messieurs NET'!$B$6:$H$137,7,FALSE)))</f>
        <v/>
      </c>
      <c r="P71" s="68" t="str">
        <f t="shared" si="31"/>
        <v/>
      </c>
      <c r="Q71" s="45" t="str">
        <f>IF(VLOOKUP($B71,'Messieurs BRUT'!$B$6:$J$137,8,FALSE)="","",(VLOOKUP($B71,'Messieurs BRUT'!$B$6:$J$137,8,FALSE)))</f>
        <v/>
      </c>
      <c r="R71" s="45" t="str">
        <f>IF(VLOOKUP($B71,'Messieurs NET'!$B$6:$J$137,8,FALSE)="","",(VLOOKUP($B71,'Messieurs NET'!$B$6:$J$137,8,FALSE)))</f>
        <v/>
      </c>
      <c r="S71" s="68" t="str">
        <f t="shared" si="32"/>
        <v/>
      </c>
      <c r="T71" s="45" t="str">
        <f>IF(VLOOKUP($B71,'Messieurs BRUT'!$B$6:$J$137,9,FALSE)="","",(VLOOKUP($B71,'Messieurs BRUT'!$B$6:$J$137,9,FALSE)))</f>
        <v/>
      </c>
      <c r="U71" s="45" t="str">
        <f>IF(VLOOKUP($B71,'Messieurs NET'!$B$6:$J$137,9,FALSE)="","",(VLOOKUP($B71,'Messieurs NET'!$B$6:$J$137,9,FALSE)))</f>
        <v/>
      </c>
      <c r="V71" s="68" t="str">
        <f t="shared" si="33"/>
        <v/>
      </c>
      <c r="W71" s="45" t="str">
        <f>IF(VLOOKUP($B71,'Messieurs BRUT'!$B$6:$M$137,10,FALSE)="","",(VLOOKUP($B71,'Messieurs BRUT'!$B$6:$M$137,10,FALSE)))</f>
        <v/>
      </c>
      <c r="X71" s="45" t="str">
        <f>IF(VLOOKUP($B71,'Messieurs NET'!$B$6:$M$137,10,FALSE)="","",(VLOOKUP($B71,'Messieurs NET'!$B$6:$M$137,10,FALSE)))</f>
        <v/>
      </c>
      <c r="Y71" s="68" t="str">
        <f t="shared" si="34"/>
        <v/>
      </c>
      <c r="Z71" s="45" t="str">
        <f>IF(VLOOKUP($B71,'Messieurs BRUT'!$B$6:$L$137,11,FALSE)="","",(VLOOKUP($B71,'Messieurs BRUT'!$B$6:$L$137,11,FALSE)))</f>
        <v/>
      </c>
      <c r="AA71" s="45" t="str">
        <f>IF(VLOOKUP($B71,'Messieurs NET'!$B$6:$L$137,11,FALSE)="","",(VLOOKUP($B71,'Messieurs NET'!$B$6:$L$137,11,FALSE)))</f>
        <v/>
      </c>
      <c r="AB71" s="68" t="str">
        <f t="shared" si="35"/>
        <v/>
      </c>
      <c r="AC71" s="45" t="str">
        <f>IF(VLOOKUP($B71,'Messieurs BRUT'!$B$6:$M$137,12,FALSE)="","",(VLOOKUP($B71,'Messieurs BRUT'!$B$6:$M$137,12,FALSE)))</f>
        <v/>
      </c>
      <c r="AD71" s="45" t="str">
        <f>IF(VLOOKUP($B71,'Messieurs NET'!$B$6:$M$137,12,FALSE)="","",(VLOOKUP($B71,'Messieurs NET'!$B$6:$M$137,12,FALSE)))</f>
        <v/>
      </c>
      <c r="AE71" s="68" t="str">
        <f t="shared" si="36"/>
        <v/>
      </c>
      <c r="AF71" s="45" t="str">
        <f>IF(VLOOKUP($B71,'Messieurs BRUT'!$B$6:$N$137,13,FALSE)="","",(VLOOKUP($B71,'Messieurs BRUT'!$B$6:$N$137,13,FALSE)))</f>
        <v/>
      </c>
      <c r="AG71" s="45" t="str">
        <f>IF(VLOOKUP($B71,'Messieurs NET'!$B$6:$N$137,13,FALSE)="","",(VLOOKUP($B71,'Messieurs NET'!$B$6:$N$137,13,FALSE)))</f>
        <v/>
      </c>
      <c r="AH71" s="68" t="str">
        <f t="shared" si="37"/>
        <v/>
      </c>
      <c r="AI71" s="68">
        <f t="shared" si="38"/>
        <v>112</v>
      </c>
      <c r="AJ71" s="69">
        <f t="shared" si="39"/>
        <v>3</v>
      </c>
      <c r="AK71" s="69">
        <f>IF(AJ71&lt;8,0,+SMALL(($G71,$J71,$M71,$P71,$S71,$V71,$Y71,$AB71,$AE71,$AH71),1))</f>
        <v>0</v>
      </c>
      <c r="AL71" s="69">
        <f>IF(AJ71&lt;9,0,+SMALL(($G71,$J71,$M71,$P71,$S71,$V71,$Y71,$AB71,$AE71,$AH71),2))</f>
        <v>0</v>
      </c>
      <c r="AM71" s="69">
        <f>IF(AJ71&lt;10,0,+SMALL(($G71,$J71,$M71,$P71,$S71,$V71,$Y71,$AB71,$AE71,$AH71),3))</f>
        <v>0</v>
      </c>
      <c r="AN71" s="69">
        <f t="shared" si="40"/>
        <v>112</v>
      </c>
      <c r="AO71" s="69">
        <f t="shared" si="41"/>
        <v>66</v>
      </c>
    </row>
    <row r="72" spans="2:41" ht="14.4">
      <c r="B72" s="65" t="s">
        <v>208</v>
      </c>
      <c r="C72" s="45"/>
      <c r="D72" s="64" t="s">
        <v>61</v>
      </c>
      <c r="E72" s="45">
        <f>IF(VLOOKUP($B72,'Messieurs BRUT'!$B$6:$E$137,4,FALSE)="","",(VLOOKUP($B72,'Messieurs BRUT'!$B$6:$E$137,4,FALSE)))</f>
        <v>23</v>
      </c>
      <c r="F72" s="45">
        <f>IF(VLOOKUP($B72,'Messieurs NET'!$B$6:E$137,4,FALSE)="","",(VLOOKUP($B72,'Messieurs NET'!$B$6:$E$137,4,FALSE)))</f>
        <v>33</v>
      </c>
      <c r="G72" s="68">
        <f t="shared" si="28"/>
        <v>56</v>
      </c>
      <c r="H72" s="45" t="str">
        <f>IF(VLOOKUP($B72,'Messieurs BRUT'!$B$6:$F$137,5,FALSE)="","",(VLOOKUP($B72,'Messieurs BRUT'!$B$6:$F$137,5,FALSE)))</f>
        <v/>
      </c>
      <c r="I72" s="45" t="str">
        <f>IF(VLOOKUP($B72,'Messieurs NET'!$B$6:$F$137,5,FALSE)="","",(VLOOKUP($B72,'Messieurs NET'!$B$6:$F$137,5,FALSE)))</f>
        <v/>
      </c>
      <c r="J72" s="68" t="str">
        <f t="shared" si="29"/>
        <v/>
      </c>
      <c r="K72" s="45">
        <f>IF(VLOOKUP($B72,'Messieurs BRUT'!$B$6:$G$137,6,FALSE)="","",(VLOOKUP($B72,'Messieurs BRUT'!$B$6:$G$137,6,FALSE)))</f>
        <v>22</v>
      </c>
      <c r="L72" s="45">
        <f>IF(VLOOKUP($B72,'Messieurs NET'!$B$6:$G$137,6,FALSE)="","",(VLOOKUP($B72,'Messieurs NET'!$B$6:$G$137,6,FALSE)))</f>
        <v>30</v>
      </c>
      <c r="M72" s="68">
        <f t="shared" si="30"/>
        <v>52</v>
      </c>
      <c r="N72" s="45" t="str">
        <f>IF(VLOOKUP($B72,'Messieurs BRUT'!$B$6:$H$137,7,FALSE)="","",(VLOOKUP($B72,'Messieurs BRUT'!$B$6:$H$137,7,FALSE)))</f>
        <v/>
      </c>
      <c r="O72" s="45" t="str">
        <f>IF(VLOOKUP($B72,'Messieurs NET'!$B$6:$H$137,7,FALSE)="","",(VLOOKUP($B72,'Messieurs NET'!$B$6:$H$137,7,FALSE)))</f>
        <v/>
      </c>
      <c r="P72" s="68" t="str">
        <f t="shared" si="31"/>
        <v/>
      </c>
      <c r="Q72" s="45" t="str">
        <f>IF(VLOOKUP($B72,'Messieurs BRUT'!$B$6:$J$137,8,FALSE)="","",(VLOOKUP($B72,'Messieurs BRUT'!$B$6:$J$137,8,FALSE)))</f>
        <v/>
      </c>
      <c r="R72" s="45" t="str">
        <f>IF(VLOOKUP($B72,'Messieurs NET'!$B$6:$J$137,8,FALSE)="","",(VLOOKUP($B72,'Messieurs NET'!$B$6:$J$137,8,FALSE)))</f>
        <v/>
      </c>
      <c r="S72" s="68" t="str">
        <f t="shared" si="32"/>
        <v/>
      </c>
      <c r="T72" s="45" t="str">
        <f>IF(VLOOKUP($B72,'Messieurs BRUT'!$B$6:$J$137,9,FALSE)="","",(VLOOKUP($B72,'Messieurs BRUT'!$B$6:$J$137,9,FALSE)))</f>
        <v/>
      </c>
      <c r="U72" s="45" t="str">
        <f>IF(VLOOKUP($B72,'Messieurs NET'!$B$6:$J$137,9,FALSE)="","",(VLOOKUP($B72,'Messieurs NET'!$B$6:$J$137,9,FALSE)))</f>
        <v/>
      </c>
      <c r="V72" s="68" t="str">
        <f t="shared" si="33"/>
        <v/>
      </c>
      <c r="W72" s="45" t="str">
        <f>IF(VLOOKUP($B72,'Messieurs BRUT'!$B$6:$M$137,10,FALSE)="","",(VLOOKUP($B72,'Messieurs BRUT'!$B$6:$M$137,10,FALSE)))</f>
        <v/>
      </c>
      <c r="X72" s="45" t="str">
        <f>IF(VLOOKUP($B72,'Messieurs NET'!$B$6:$M$137,10,FALSE)="","",(VLOOKUP($B72,'Messieurs NET'!$B$6:$M$137,10,FALSE)))</f>
        <v/>
      </c>
      <c r="Y72" s="68" t="str">
        <f t="shared" si="34"/>
        <v/>
      </c>
      <c r="Z72" s="45" t="str">
        <f>IF(VLOOKUP($B72,'Messieurs BRUT'!$B$6:$L$137,11,FALSE)="","",(VLOOKUP($B72,'Messieurs BRUT'!$B$6:$L$137,11,FALSE)))</f>
        <v/>
      </c>
      <c r="AA72" s="45" t="str">
        <f>IF(VLOOKUP($B72,'Messieurs NET'!$B$6:$L$137,11,FALSE)="","",(VLOOKUP($B72,'Messieurs NET'!$B$6:$L$137,11,FALSE)))</f>
        <v/>
      </c>
      <c r="AB72" s="68" t="str">
        <f t="shared" si="35"/>
        <v/>
      </c>
      <c r="AC72" s="45" t="str">
        <f>IF(VLOOKUP($B72,'Messieurs BRUT'!$B$6:$M$137,12,FALSE)="","",(VLOOKUP($B72,'Messieurs BRUT'!$B$6:$M$137,12,FALSE)))</f>
        <v/>
      </c>
      <c r="AD72" s="45" t="str">
        <f>IF(VLOOKUP($B72,'Messieurs NET'!$B$6:$M$137,12,FALSE)="","",(VLOOKUP($B72,'Messieurs NET'!$B$6:$M$137,12,FALSE)))</f>
        <v/>
      </c>
      <c r="AE72" s="68" t="str">
        <f t="shared" si="36"/>
        <v/>
      </c>
      <c r="AF72" s="45" t="str">
        <f>IF(VLOOKUP($B72,'Messieurs BRUT'!$B$6:$N$137,13,FALSE)="","",(VLOOKUP($B72,'Messieurs BRUT'!$B$6:$N$137,13,FALSE)))</f>
        <v/>
      </c>
      <c r="AG72" s="45" t="str">
        <f>IF(VLOOKUP($B72,'Messieurs NET'!$B$6:$N$137,13,FALSE)="","",(VLOOKUP($B72,'Messieurs NET'!$B$6:$N$137,13,FALSE)))</f>
        <v/>
      </c>
      <c r="AH72" s="68" t="str">
        <f t="shared" si="37"/>
        <v/>
      </c>
      <c r="AI72" s="68">
        <f t="shared" si="38"/>
        <v>108</v>
      </c>
      <c r="AJ72" s="69">
        <f t="shared" si="39"/>
        <v>2</v>
      </c>
      <c r="AK72" s="69">
        <f>IF(AJ72&lt;8,0,+SMALL(($G72,$J72,$M72,$P72,$S72,$V72,$Y72,$AB72,$AE72,$AH72),1))</f>
        <v>0</v>
      </c>
      <c r="AL72" s="69">
        <f>IF(AJ72&lt;9,0,+SMALL(($G72,$J72,$M72,$P72,$S72,$V72,$Y72,$AB72,$AE72,$AH72),2))</f>
        <v>0</v>
      </c>
      <c r="AM72" s="69">
        <f>IF(AJ72&lt;10,0,+SMALL(($G72,$J72,$M72,$P72,$S72,$V72,$Y72,$AB72,$AE72,$AH72),3))</f>
        <v>0</v>
      </c>
      <c r="AN72" s="69">
        <f t="shared" si="40"/>
        <v>108</v>
      </c>
      <c r="AO72" s="69">
        <f t="shared" si="41"/>
        <v>67</v>
      </c>
    </row>
    <row r="73" spans="2:41" ht="14.4">
      <c r="B73" s="65" t="s">
        <v>292</v>
      </c>
      <c r="C73" s="45"/>
      <c r="D73" s="62" t="s">
        <v>9</v>
      </c>
      <c r="E73" s="45" t="str">
        <f>IF(VLOOKUP($B73,'Messieurs BRUT'!$B$6:$E$137,4,FALSE)="","",(VLOOKUP($B73,'Messieurs BRUT'!$B$6:$E$137,4,FALSE)))</f>
        <v/>
      </c>
      <c r="F73" s="45" t="str">
        <f>IF(VLOOKUP($B73,'Messieurs NET'!$B$6:E$137,4,FALSE)="","",(VLOOKUP($B73,'Messieurs NET'!$B$6:$E$137,4,FALSE)))</f>
        <v/>
      </c>
      <c r="G73" s="68" t="str">
        <f t="shared" si="28"/>
        <v/>
      </c>
      <c r="H73" s="45" t="str">
        <f>IF(VLOOKUP($B73,'Messieurs BRUT'!$B$6:$F$137,5,FALSE)="","",(VLOOKUP($B73,'Messieurs BRUT'!$B$6:$F$137,5,FALSE)))</f>
        <v/>
      </c>
      <c r="I73" s="45" t="str">
        <f>IF(VLOOKUP($B73,'Messieurs NET'!$B$6:$F$137,5,FALSE)="","",(VLOOKUP($B73,'Messieurs NET'!$B$6:$F$137,5,FALSE)))</f>
        <v/>
      </c>
      <c r="J73" s="68" t="str">
        <f t="shared" si="29"/>
        <v/>
      </c>
      <c r="K73" s="45" t="str">
        <f>IF(VLOOKUP($B73,'Messieurs BRUT'!$B$6:$G$137,6,FALSE)="","",(VLOOKUP($B73,'Messieurs BRUT'!$B$6:$G$137,6,FALSE)))</f>
        <v/>
      </c>
      <c r="L73" s="45" t="str">
        <f>IF(VLOOKUP($B73,'Messieurs NET'!$B$6:$G$137,6,FALSE)="","",(VLOOKUP($B73,'Messieurs NET'!$B$6:$G$137,6,FALSE)))</f>
        <v/>
      </c>
      <c r="M73" s="68" t="str">
        <f t="shared" si="30"/>
        <v/>
      </c>
      <c r="N73" s="45" t="str">
        <f>IF(VLOOKUP($B73,'Messieurs BRUT'!$B$6:$H$137,7,FALSE)="","",(VLOOKUP($B73,'Messieurs BRUT'!$B$6:$H$137,7,FALSE)))</f>
        <v/>
      </c>
      <c r="O73" s="45" t="str">
        <f>IF(VLOOKUP($B73,'Messieurs NET'!$B$6:$H$137,7,FALSE)="","",(VLOOKUP($B73,'Messieurs NET'!$B$6:$H$137,7,FALSE)))</f>
        <v/>
      </c>
      <c r="P73" s="68" t="str">
        <f t="shared" si="31"/>
        <v/>
      </c>
      <c r="Q73" s="45" t="str">
        <f>IF(VLOOKUP($B73,'Messieurs BRUT'!$B$6:$J$137,8,FALSE)="","",(VLOOKUP($B73,'Messieurs BRUT'!$B$6:$J$137,8,FALSE)))</f>
        <v/>
      </c>
      <c r="R73" s="45" t="str">
        <f>IF(VLOOKUP($B73,'Messieurs NET'!$B$6:$J$137,8,FALSE)="","",(VLOOKUP($B73,'Messieurs NET'!$B$6:$J$137,8,FALSE)))</f>
        <v/>
      </c>
      <c r="S73" s="68" t="str">
        <f t="shared" si="32"/>
        <v/>
      </c>
      <c r="T73" s="45" t="str">
        <f>IF(VLOOKUP($B73,'Messieurs BRUT'!$B$6:$J$137,9,FALSE)="","",(VLOOKUP($B73,'Messieurs BRUT'!$B$6:$J$137,9,FALSE)))</f>
        <v/>
      </c>
      <c r="U73" s="45" t="str">
        <f>IF(VLOOKUP($B73,'Messieurs NET'!$B$6:$J$137,9,FALSE)="","",(VLOOKUP($B73,'Messieurs NET'!$B$6:$J$137,9,FALSE)))</f>
        <v/>
      </c>
      <c r="V73" s="68" t="str">
        <f t="shared" si="33"/>
        <v/>
      </c>
      <c r="W73" s="45" t="str">
        <f>IF(VLOOKUP($B73,'Messieurs BRUT'!$B$6:$M$137,10,FALSE)="","",(VLOOKUP($B73,'Messieurs BRUT'!$B$6:$M$137,10,FALSE)))</f>
        <v/>
      </c>
      <c r="X73" s="45" t="str">
        <f>IF(VLOOKUP($B73,'Messieurs NET'!$B$6:$M$137,10,FALSE)="","",(VLOOKUP($B73,'Messieurs NET'!$B$6:$M$137,10,FALSE)))</f>
        <v/>
      </c>
      <c r="Y73" s="68" t="str">
        <f t="shared" si="34"/>
        <v/>
      </c>
      <c r="Z73" s="45" t="str">
        <f>IF(VLOOKUP($B73,'Messieurs BRUT'!$B$6:$L$137,11,FALSE)="","",(VLOOKUP($B73,'Messieurs BRUT'!$B$6:$L$137,11,FALSE)))</f>
        <v/>
      </c>
      <c r="AA73" s="45" t="str">
        <f>IF(VLOOKUP($B73,'Messieurs NET'!$B$6:$L$137,11,FALSE)="","",(VLOOKUP($B73,'Messieurs NET'!$B$6:$L$137,11,FALSE)))</f>
        <v/>
      </c>
      <c r="AB73" s="68" t="str">
        <f t="shared" si="35"/>
        <v/>
      </c>
      <c r="AC73" s="45">
        <f>IF(VLOOKUP($B73,'Messieurs BRUT'!$B$6:$M$137,12,FALSE)="","",(VLOOKUP($B73,'Messieurs BRUT'!$B$6:$M$137,12,FALSE)))</f>
        <v>15</v>
      </c>
      <c r="AD73" s="45">
        <f>IF(VLOOKUP($B73,'Messieurs NET'!$B$6:$M$137,12,FALSE)="","",(VLOOKUP($B73,'Messieurs NET'!$B$6:$M$137,12,FALSE)))</f>
        <v>26</v>
      </c>
      <c r="AE73" s="68">
        <f t="shared" si="36"/>
        <v>41</v>
      </c>
      <c r="AF73" s="45">
        <f>IF(VLOOKUP($B73,'Messieurs BRUT'!$B$6:$N$137,13,FALSE)="","",(VLOOKUP($B73,'Messieurs BRUT'!$B$6:$N$137,13,FALSE)))</f>
        <v>27</v>
      </c>
      <c r="AG73" s="45">
        <f>IF(VLOOKUP($B73,'Messieurs NET'!$B$6:$N$137,13,FALSE)="","",(VLOOKUP($B73,'Messieurs NET'!$B$6:$N$137,13,FALSE)))</f>
        <v>39</v>
      </c>
      <c r="AH73" s="68">
        <f t="shared" si="37"/>
        <v>66</v>
      </c>
      <c r="AI73" s="68">
        <f t="shared" si="38"/>
        <v>107</v>
      </c>
      <c r="AJ73" s="69">
        <f t="shared" si="39"/>
        <v>2</v>
      </c>
      <c r="AK73" s="69">
        <f>IF(AJ73&lt;8,0,+SMALL(($G73,$J73,$M73,$P73,$S73,$V73,$Y73,$AB73,$AE73,$AH73),1))</f>
        <v>0</v>
      </c>
      <c r="AL73" s="69">
        <f>IF(AJ73&lt;9,0,+SMALL(($G73,$J73,$M73,$P73,$S73,$V73,$Y73,$AB73,$AE73,$AH73),2))</f>
        <v>0</v>
      </c>
      <c r="AM73" s="69">
        <f>IF(AJ73&lt;10,0,+SMALL(($G73,$J73,$M73,$P73,$S73,$V73,$Y73,$AB73,$AE73,$AH73),3))</f>
        <v>0</v>
      </c>
      <c r="AN73" s="69">
        <f t="shared" si="40"/>
        <v>107</v>
      </c>
      <c r="AO73" s="69">
        <f t="shared" si="41"/>
        <v>68</v>
      </c>
    </row>
    <row r="74" spans="2:41" ht="14.4">
      <c r="B74" s="65" t="s">
        <v>29</v>
      </c>
      <c r="C74" s="66"/>
      <c r="D74" s="72" t="s">
        <v>61</v>
      </c>
      <c r="E74" s="45">
        <f>IF(VLOOKUP($B74,'Messieurs BRUT'!$B$6:$E$137,4,FALSE)="","",(VLOOKUP($B74,'Messieurs BRUT'!$B$6:$E$137,4,FALSE)))</f>
        <v>10</v>
      </c>
      <c r="F74" s="45">
        <f>IF(VLOOKUP($B74,'Messieurs NET'!$B$6:E$137,4,FALSE)="","",(VLOOKUP($B74,'Messieurs NET'!$B$6:$E$137,4,FALSE)))</f>
        <v>32</v>
      </c>
      <c r="G74" s="68">
        <f t="shared" si="28"/>
        <v>42</v>
      </c>
      <c r="H74" s="45">
        <f>IF(VLOOKUP($B74,'Messieurs BRUT'!$B$6:$F$137,5,FALSE)="","",(VLOOKUP($B74,'Messieurs BRUT'!$B$6:$F$137,5,FALSE)))</f>
        <v>9</v>
      </c>
      <c r="I74" s="45">
        <f>IF(VLOOKUP($B74,'Messieurs NET'!$B$6:$F$137,5,FALSE)="","",(VLOOKUP($B74,'Messieurs NET'!$B$6:$F$137,5,FALSE)))</f>
        <v>28</v>
      </c>
      <c r="J74" s="68">
        <f t="shared" si="29"/>
        <v>37</v>
      </c>
      <c r="K74" s="45" t="str">
        <f>IF(VLOOKUP($B74,'Messieurs BRUT'!$B$6:$G$137,6,FALSE)="","",(VLOOKUP($B74,'Messieurs BRUT'!$B$6:$G$137,6,FALSE)))</f>
        <v/>
      </c>
      <c r="L74" s="45" t="str">
        <f>IF(VLOOKUP($B74,'Messieurs NET'!$B$6:$G$137,6,FALSE)="","",(VLOOKUP($B74,'Messieurs NET'!$B$6:$G$137,6,FALSE)))</f>
        <v/>
      </c>
      <c r="M74" s="68" t="str">
        <f t="shared" si="30"/>
        <v/>
      </c>
      <c r="N74" s="45" t="str">
        <f>IF(VLOOKUP($B74,'Messieurs BRUT'!$B$6:$H$137,7,FALSE)="","",(VLOOKUP($B74,'Messieurs BRUT'!$B$6:$H$137,7,FALSE)))</f>
        <v/>
      </c>
      <c r="O74" s="45" t="str">
        <f>IF(VLOOKUP($B74,'Messieurs NET'!$B$6:$H$137,7,FALSE)="","",(VLOOKUP($B74,'Messieurs NET'!$B$6:$H$137,7,FALSE)))</f>
        <v/>
      </c>
      <c r="P74" s="68" t="str">
        <f t="shared" si="31"/>
        <v/>
      </c>
      <c r="Q74" s="45" t="str">
        <f>IF(VLOOKUP($B74,'Messieurs BRUT'!$B$6:$J$137,8,FALSE)="","",(VLOOKUP($B74,'Messieurs BRUT'!$B$6:$J$137,8,FALSE)))</f>
        <v/>
      </c>
      <c r="R74" s="45" t="str">
        <f>IF(VLOOKUP($B74,'Messieurs NET'!$B$6:$J$137,8,FALSE)="","",(VLOOKUP($B74,'Messieurs NET'!$B$6:$J$137,8,FALSE)))</f>
        <v/>
      </c>
      <c r="S74" s="68" t="str">
        <f t="shared" si="32"/>
        <v/>
      </c>
      <c r="T74" s="45">
        <f>IF(VLOOKUP($B74,'Messieurs BRUT'!$B$6:$J$137,9,FALSE)="","",(VLOOKUP($B74,'Messieurs BRUT'!$B$6:$J$137,9,FALSE)))</f>
        <v>7</v>
      </c>
      <c r="U74" s="45">
        <f>IF(VLOOKUP($B74,'Messieurs NET'!$B$6:$J$137,9,FALSE)="","",(VLOOKUP($B74,'Messieurs NET'!$B$6:$J$137,9,FALSE)))</f>
        <v>20</v>
      </c>
      <c r="V74" s="68">
        <f t="shared" si="33"/>
        <v>27</v>
      </c>
      <c r="W74" s="45" t="str">
        <f>IF(VLOOKUP($B74,'Messieurs BRUT'!$B$6:$M$137,10,FALSE)="","",(VLOOKUP($B74,'Messieurs BRUT'!$B$6:$M$137,10,FALSE)))</f>
        <v/>
      </c>
      <c r="X74" s="45" t="str">
        <f>IF(VLOOKUP($B74,'Messieurs NET'!$B$6:$M$137,10,FALSE)="","",(VLOOKUP($B74,'Messieurs NET'!$B$6:$M$137,10,FALSE)))</f>
        <v/>
      </c>
      <c r="Y74" s="68" t="str">
        <f t="shared" si="34"/>
        <v/>
      </c>
      <c r="Z74" s="45" t="str">
        <f>IF(VLOOKUP($B74,'Messieurs BRUT'!$B$6:$L$137,11,FALSE)="","",(VLOOKUP($B74,'Messieurs BRUT'!$B$6:$L$137,11,FALSE)))</f>
        <v/>
      </c>
      <c r="AA74" s="45" t="str">
        <f>IF(VLOOKUP($B74,'Messieurs NET'!$B$6:$L$137,11,FALSE)="","",(VLOOKUP($B74,'Messieurs NET'!$B$6:$L$137,11,FALSE)))</f>
        <v/>
      </c>
      <c r="AB74" s="68" t="str">
        <f t="shared" si="35"/>
        <v/>
      </c>
      <c r="AC74" s="45" t="str">
        <f>IF(VLOOKUP($B74,'Messieurs BRUT'!$B$6:$M$137,12,FALSE)="","",(VLOOKUP($B74,'Messieurs BRUT'!$B$6:$M$137,12,FALSE)))</f>
        <v/>
      </c>
      <c r="AD74" s="45" t="str">
        <f>IF(VLOOKUP($B74,'Messieurs NET'!$B$6:$M$137,12,FALSE)="","",(VLOOKUP($B74,'Messieurs NET'!$B$6:$M$137,12,FALSE)))</f>
        <v/>
      </c>
      <c r="AE74" s="68" t="str">
        <f t="shared" si="36"/>
        <v/>
      </c>
      <c r="AF74" s="45" t="str">
        <f>IF(VLOOKUP($B74,'Messieurs BRUT'!$B$6:$N$137,13,FALSE)="","",(VLOOKUP($B74,'Messieurs BRUT'!$B$6:$N$137,13,FALSE)))</f>
        <v/>
      </c>
      <c r="AG74" s="45" t="str">
        <f>IF(VLOOKUP($B74,'Messieurs NET'!$B$6:$N$137,13,FALSE)="","",(VLOOKUP($B74,'Messieurs NET'!$B$6:$N$137,13,FALSE)))</f>
        <v/>
      </c>
      <c r="AH74" s="68" t="str">
        <f t="shared" si="37"/>
        <v/>
      </c>
      <c r="AI74" s="68">
        <f t="shared" si="38"/>
        <v>106</v>
      </c>
      <c r="AJ74" s="69">
        <f t="shared" si="39"/>
        <v>3</v>
      </c>
      <c r="AK74" s="69">
        <f>IF(AJ74&lt;8,0,+SMALL(($G74,$J74,$M74,$P74,$S74,$V74,$Y74,$AB74,$AE74,$AH74),1))</f>
        <v>0</v>
      </c>
      <c r="AL74" s="69">
        <f>IF(AJ74&lt;9,0,+SMALL(($G74,$J74,$M74,$P74,$S74,$V74,$Y74,$AB74,$AE74,$AH74),2))</f>
        <v>0</v>
      </c>
      <c r="AM74" s="69">
        <f>IF(AJ74&lt;10,0,+SMALL(($G74,$J74,$M74,$P74,$S74,$V74,$Y74,$AB74,$AE74,$AH74),3))</f>
        <v>0</v>
      </c>
      <c r="AN74" s="69">
        <f t="shared" si="40"/>
        <v>106</v>
      </c>
      <c r="AO74" s="69">
        <f t="shared" si="41"/>
        <v>69</v>
      </c>
    </row>
    <row r="75" spans="2:41" ht="14.4">
      <c r="B75" s="65" t="s">
        <v>242</v>
      </c>
      <c r="C75" s="66"/>
      <c r="D75" s="71" t="s">
        <v>59</v>
      </c>
      <c r="E75" s="45" t="str">
        <f>IF(VLOOKUP($B75,'Messieurs BRUT'!$B$6:$E$137,4,FALSE)="","",(VLOOKUP($B75,'Messieurs BRUT'!$B$6:$E$137,4,FALSE)))</f>
        <v/>
      </c>
      <c r="F75" s="45" t="str">
        <f>IF(VLOOKUP($B75,'Messieurs NET'!$B$6:E$137,4,FALSE)="","",(VLOOKUP($B75,'Messieurs NET'!$B$6:$E$137,4,FALSE)))</f>
        <v/>
      </c>
      <c r="G75" s="68" t="str">
        <f t="shared" si="28"/>
        <v/>
      </c>
      <c r="H75" s="45" t="str">
        <f>IF(VLOOKUP($B75,'Messieurs BRUT'!$B$6:$F$137,5,FALSE)="","",(VLOOKUP($B75,'Messieurs BRUT'!$B$6:$F$137,5,FALSE)))</f>
        <v/>
      </c>
      <c r="I75" s="45" t="str">
        <f>IF(VLOOKUP($B75,'Messieurs NET'!$B$6:$F$137,5,FALSE)="","",(VLOOKUP($B75,'Messieurs NET'!$B$6:$F$137,5,FALSE)))</f>
        <v/>
      </c>
      <c r="J75" s="68" t="str">
        <f t="shared" si="29"/>
        <v/>
      </c>
      <c r="K75" s="45">
        <f>IF(VLOOKUP($B75,'Messieurs BRUT'!$B$6:$G$137,6,FALSE)="","",(VLOOKUP($B75,'Messieurs BRUT'!$B$6:$G$137,6,FALSE)))</f>
        <v>15</v>
      </c>
      <c r="L75" s="45">
        <f>IF(VLOOKUP($B75,'Messieurs NET'!$B$6:$G$137,6,FALSE)="","",(VLOOKUP($B75,'Messieurs NET'!$B$6:$G$137,6,FALSE)))</f>
        <v>27</v>
      </c>
      <c r="M75" s="68">
        <f t="shared" si="30"/>
        <v>42</v>
      </c>
      <c r="N75" s="45" t="str">
        <f>IF(VLOOKUP($B75,'Messieurs BRUT'!$B$6:$H$137,7,FALSE)="","",(VLOOKUP($B75,'Messieurs BRUT'!$B$6:$H$137,7,FALSE)))</f>
        <v/>
      </c>
      <c r="O75" s="45" t="str">
        <f>IF(VLOOKUP($B75,'Messieurs NET'!$B$6:$H$137,7,FALSE)="","",(VLOOKUP($B75,'Messieurs NET'!$B$6:$H$137,7,FALSE)))</f>
        <v/>
      </c>
      <c r="P75" s="68" t="str">
        <f t="shared" si="31"/>
        <v/>
      </c>
      <c r="Q75" s="45">
        <f>IF(VLOOKUP($B75,'Messieurs BRUT'!$B$6:$J$137,8,FALSE)="","",(VLOOKUP($B75,'Messieurs BRUT'!$B$6:$J$137,8,FALSE)))</f>
        <v>20</v>
      </c>
      <c r="R75" s="45">
        <f>IF(VLOOKUP($B75,'Messieurs NET'!$B$6:$J$137,8,FALSE)="","",(VLOOKUP($B75,'Messieurs NET'!$B$6:$J$137,8,FALSE)))</f>
        <v>35</v>
      </c>
      <c r="S75" s="68">
        <f t="shared" si="32"/>
        <v>55</v>
      </c>
      <c r="T75" s="45" t="str">
        <f>IF(VLOOKUP($B75,'Messieurs BRUT'!$B$6:$J$137,9,FALSE)="","",(VLOOKUP($B75,'Messieurs BRUT'!$B$6:$J$137,9,FALSE)))</f>
        <v/>
      </c>
      <c r="U75" s="45" t="str">
        <f>IF(VLOOKUP($B75,'Messieurs NET'!$B$6:$J$137,9,FALSE)="","",(VLOOKUP($B75,'Messieurs NET'!$B$6:$J$137,9,FALSE)))</f>
        <v/>
      </c>
      <c r="V75" s="68" t="str">
        <f t="shared" si="33"/>
        <v/>
      </c>
      <c r="W75" s="45" t="str">
        <f>IF(VLOOKUP($B75,'Messieurs BRUT'!$B$6:$M$137,10,FALSE)="","",(VLOOKUP($B75,'Messieurs BRUT'!$B$6:$M$137,10,FALSE)))</f>
        <v/>
      </c>
      <c r="X75" s="45" t="str">
        <f>IF(VLOOKUP($B75,'Messieurs NET'!$B$6:$M$137,10,FALSE)="","",(VLOOKUP($B75,'Messieurs NET'!$B$6:$M$137,10,FALSE)))</f>
        <v/>
      </c>
      <c r="Y75" s="68" t="str">
        <f t="shared" si="34"/>
        <v/>
      </c>
      <c r="Z75" s="45" t="str">
        <f>IF(VLOOKUP($B75,'Messieurs BRUT'!$B$6:$L$137,11,FALSE)="","",(VLOOKUP($B75,'Messieurs BRUT'!$B$6:$L$137,11,FALSE)))</f>
        <v/>
      </c>
      <c r="AA75" s="45" t="str">
        <f>IF(VLOOKUP($B75,'Messieurs NET'!$B$6:$L$137,11,FALSE)="","",(VLOOKUP($B75,'Messieurs NET'!$B$6:$L$137,11,FALSE)))</f>
        <v/>
      </c>
      <c r="AB75" s="68" t="str">
        <f t="shared" si="35"/>
        <v/>
      </c>
      <c r="AC75" s="45" t="str">
        <f>IF(VLOOKUP($B75,'Messieurs BRUT'!$B$6:$M$137,12,FALSE)="","",(VLOOKUP($B75,'Messieurs BRUT'!$B$6:$M$137,12,FALSE)))</f>
        <v/>
      </c>
      <c r="AD75" s="45" t="str">
        <f>IF(VLOOKUP($B75,'Messieurs NET'!$B$6:$M$137,12,FALSE)="","",(VLOOKUP($B75,'Messieurs NET'!$B$6:$M$137,12,FALSE)))</f>
        <v/>
      </c>
      <c r="AE75" s="68" t="str">
        <f t="shared" si="36"/>
        <v/>
      </c>
      <c r="AF75" s="45" t="str">
        <f>IF(VLOOKUP($B75,'Messieurs BRUT'!$B$6:$N$137,13,FALSE)="","",(VLOOKUP($B75,'Messieurs BRUT'!$B$6:$N$137,13,FALSE)))</f>
        <v/>
      </c>
      <c r="AG75" s="45" t="str">
        <f>IF(VLOOKUP($B75,'Messieurs NET'!$B$6:$N$137,13,FALSE)="","",(VLOOKUP($B75,'Messieurs NET'!$B$6:$N$137,13,FALSE)))</f>
        <v/>
      </c>
      <c r="AH75" s="68" t="str">
        <f t="shared" si="37"/>
        <v/>
      </c>
      <c r="AI75" s="68">
        <f t="shared" si="38"/>
        <v>97</v>
      </c>
      <c r="AJ75" s="69">
        <f t="shared" si="39"/>
        <v>2</v>
      </c>
      <c r="AK75" s="69">
        <f>IF(AJ75&lt;8,0,+SMALL(($G75,$J75,$M75,$P75,$S75,$V75,$Y75,$AB75,$AE75,$AH75),1))</f>
        <v>0</v>
      </c>
      <c r="AL75" s="69">
        <f>IF(AJ75&lt;9,0,+SMALL(($G75,$J75,$M75,$P75,$S75,$V75,$Y75,$AB75,$AE75,$AH75),2))</f>
        <v>0</v>
      </c>
      <c r="AM75" s="69">
        <f>IF(AJ75&lt;10,0,+SMALL(($G75,$J75,$M75,$P75,$S75,$V75,$Y75,$AB75,$AE75,$AH75),3))</f>
        <v>0</v>
      </c>
      <c r="AN75" s="69">
        <f t="shared" si="40"/>
        <v>97</v>
      </c>
      <c r="AO75" s="69">
        <f t="shared" si="41"/>
        <v>70</v>
      </c>
    </row>
    <row r="76" spans="2:41" ht="14.4">
      <c r="B76" s="65" t="s">
        <v>284</v>
      </c>
      <c r="C76" s="45"/>
      <c r="D76" s="61" t="s">
        <v>59</v>
      </c>
      <c r="E76" s="45" t="str">
        <f>IF(VLOOKUP($B76,'Messieurs BRUT'!$B$6:$E$137,4,FALSE)="","",(VLOOKUP($B76,'Messieurs BRUT'!$B$6:$E$137,4,FALSE)))</f>
        <v/>
      </c>
      <c r="F76" s="45" t="str">
        <f>IF(VLOOKUP($B76,'Messieurs NET'!$B$6:E$137,4,FALSE)="","",(VLOOKUP($B76,'Messieurs NET'!$B$6:$E$137,4,FALSE)))</f>
        <v/>
      </c>
      <c r="G76" s="68" t="str">
        <f t="shared" si="28"/>
        <v/>
      </c>
      <c r="H76" s="45" t="str">
        <f>IF(VLOOKUP($B76,'Messieurs BRUT'!$B$6:$F$137,5,FALSE)="","",(VLOOKUP($B76,'Messieurs BRUT'!$B$6:$F$137,5,FALSE)))</f>
        <v/>
      </c>
      <c r="I76" s="45" t="str">
        <f>IF(VLOOKUP($B76,'Messieurs NET'!$B$6:$F$137,5,FALSE)="","",(VLOOKUP($B76,'Messieurs NET'!$B$6:$F$137,5,FALSE)))</f>
        <v/>
      </c>
      <c r="J76" s="68" t="str">
        <f t="shared" si="29"/>
        <v/>
      </c>
      <c r="K76" s="45" t="str">
        <f>IF(VLOOKUP($B76,'Messieurs BRUT'!$B$6:$G$137,6,FALSE)="","",(VLOOKUP($B76,'Messieurs BRUT'!$B$6:$G$137,6,FALSE)))</f>
        <v/>
      </c>
      <c r="L76" s="45" t="str">
        <f>IF(VLOOKUP($B76,'Messieurs NET'!$B$6:$G$137,6,FALSE)="","",(VLOOKUP($B76,'Messieurs NET'!$B$6:$G$137,6,FALSE)))</f>
        <v/>
      </c>
      <c r="M76" s="68" t="str">
        <f t="shared" si="30"/>
        <v/>
      </c>
      <c r="N76" s="45" t="str">
        <f>IF(VLOOKUP($B76,'Messieurs BRUT'!$B$6:$H$137,7,FALSE)="","",(VLOOKUP($B76,'Messieurs BRUT'!$B$6:$H$137,7,FALSE)))</f>
        <v/>
      </c>
      <c r="O76" s="45" t="str">
        <f>IF(VLOOKUP($B76,'Messieurs NET'!$B$6:$H$137,7,FALSE)="","",(VLOOKUP($B76,'Messieurs NET'!$B$6:$H$137,7,FALSE)))</f>
        <v/>
      </c>
      <c r="P76" s="68" t="str">
        <f t="shared" si="31"/>
        <v/>
      </c>
      <c r="Q76" s="45" t="str">
        <f>IF(VLOOKUP($B76,'Messieurs BRUT'!$B$6:$J$137,8,FALSE)="","",(VLOOKUP($B76,'Messieurs BRUT'!$B$6:$J$137,8,FALSE)))</f>
        <v/>
      </c>
      <c r="R76" s="45" t="str">
        <f>IF(VLOOKUP($B76,'Messieurs NET'!$B$6:$J$137,8,FALSE)="","",(VLOOKUP($B76,'Messieurs NET'!$B$6:$J$137,8,FALSE)))</f>
        <v/>
      </c>
      <c r="S76" s="68" t="str">
        <f t="shared" si="32"/>
        <v/>
      </c>
      <c r="T76" s="45">
        <f>IF(VLOOKUP($B76,'Messieurs BRUT'!$B$6:$J$137,9,FALSE)="","",(VLOOKUP($B76,'Messieurs BRUT'!$B$6:$J$137,9,FALSE)))</f>
        <v>12</v>
      </c>
      <c r="U76" s="45">
        <f>IF(VLOOKUP($B76,'Messieurs NET'!$B$6:$J$137,9,FALSE)="","",(VLOOKUP($B76,'Messieurs NET'!$B$6:$J$137,9,FALSE)))</f>
        <v>27</v>
      </c>
      <c r="V76" s="68">
        <f t="shared" si="33"/>
        <v>39</v>
      </c>
      <c r="W76" s="45" t="str">
        <f>IF(VLOOKUP($B76,'Messieurs BRUT'!$B$6:$M$137,10,FALSE)="","",(VLOOKUP($B76,'Messieurs BRUT'!$B$6:$M$137,10,FALSE)))</f>
        <v/>
      </c>
      <c r="X76" s="45" t="str">
        <f>IF(VLOOKUP($B76,'Messieurs NET'!$B$6:$M$137,10,FALSE)="","",(VLOOKUP($B76,'Messieurs NET'!$B$6:$M$137,10,FALSE)))</f>
        <v/>
      </c>
      <c r="Y76" s="68" t="str">
        <f t="shared" si="34"/>
        <v/>
      </c>
      <c r="Z76" s="45" t="str">
        <f>IF(VLOOKUP($B76,'Messieurs BRUT'!$B$6:$L$137,11,FALSE)="","",(VLOOKUP($B76,'Messieurs BRUT'!$B$6:$L$137,11,FALSE)))</f>
        <v/>
      </c>
      <c r="AA76" s="45" t="str">
        <f>IF(VLOOKUP($B76,'Messieurs NET'!$B$6:$L$137,11,FALSE)="","",(VLOOKUP($B76,'Messieurs NET'!$B$6:$L$137,11,FALSE)))</f>
        <v/>
      </c>
      <c r="AB76" s="68" t="str">
        <f t="shared" si="35"/>
        <v/>
      </c>
      <c r="AC76" s="45" t="str">
        <f>IF(VLOOKUP($B76,'Messieurs BRUT'!$B$6:$M$137,12,FALSE)="","",(VLOOKUP($B76,'Messieurs BRUT'!$B$6:$M$137,12,FALSE)))</f>
        <v/>
      </c>
      <c r="AD76" s="45" t="str">
        <f>IF(VLOOKUP($B76,'Messieurs NET'!$B$6:$M$137,12,FALSE)="","",(VLOOKUP($B76,'Messieurs NET'!$B$6:$M$137,12,FALSE)))</f>
        <v/>
      </c>
      <c r="AE76" s="68" t="str">
        <f t="shared" si="36"/>
        <v/>
      </c>
      <c r="AF76" s="45">
        <f>IF(VLOOKUP($B76,'Messieurs BRUT'!$B$6:$N$137,13,FALSE)="","",(VLOOKUP($B76,'Messieurs BRUT'!$B$6:$N$137,13,FALSE)))</f>
        <v>20</v>
      </c>
      <c r="AG76" s="45">
        <f>IF(VLOOKUP($B76,'Messieurs NET'!$B$6:$N$137,13,FALSE)="","",(VLOOKUP($B76,'Messieurs NET'!$B$6:$N$137,13,FALSE)))</f>
        <v>38</v>
      </c>
      <c r="AH76" s="68">
        <f t="shared" si="37"/>
        <v>58</v>
      </c>
      <c r="AI76" s="68">
        <f t="shared" si="38"/>
        <v>97</v>
      </c>
      <c r="AJ76" s="69">
        <f t="shared" si="39"/>
        <v>2</v>
      </c>
      <c r="AK76" s="69">
        <f>IF(AJ76&lt;8,0,+SMALL(($G76,$J76,$M76,$P76,$S76,$V76,$Y76,$AB76,$AE76,$AH76),1))</f>
        <v>0</v>
      </c>
      <c r="AL76" s="69">
        <f>IF(AJ76&lt;9,0,+SMALL(($G76,$J76,$M76,$P76,$S76,$V76,$Y76,$AB76,$AE76,$AH76),2))</f>
        <v>0</v>
      </c>
      <c r="AM76" s="69">
        <f>IF(AJ76&lt;10,0,+SMALL(($G76,$J76,$M76,$P76,$S76,$V76,$Y76,$AB76,$AE76,$AH76),3))</f>
        <v>0</v>
      </c>
      <c r="AN76" s="69">
        <f t="shared" si="40"/>
        <v>97</v>
      </c>
      <c r="AO76" s="69">
        <f t="shared" si="41"/>
        <v>70</v>
      </c>
    </row>
    <row r="77" spans="2:41" ht="14.4">
      <c r="B77" s="65" t="s">
        <v>225</v>
      </c>
      <c r="C77" s="66"/>
      <c r="D77" s="71" t="s">
        <v>59</v>
      </c>
      <c r="E77" s="45" t="str">
        <f>IF(VLOOKUP($B77,'Messieurs BRUT'!$B$6:$E$137,4,FALSE)="","",(VLOOKUP($B77,'Messieurs BRUT'!$B$6:$E$137,4,FALSE)))</f>
        <v/>
      </c>
      <c r="F77" s="45" t="str">
        <f>IF(VLOOKUP($B77,'Messieurs NET'!$B$6:E$137,4,FALSE)="","",(VLOOKUP($B77,'Messieurs NET'!$B$6:$E$137,4,FALSE)))</f>
        <v/>
      </c>
      <c r="G77" s="68" t="str">
        <f t="shared" si="28"/>
        <v/>
      </c>
      <c r="H77" s="45">
        <f>IF(VLOOKUP($B77,'Messieurs BRUT'!$B$6:$F$137,5,FALSE)="","",(VLOOKUP($B77,'Messieurs BRUT'!$B$6:$F$137,5,FALSE)))</f>
        <v>14</v>
      </c>
      <c r="I77" s="45">
        <f>IF(VLOOKUP($B77,'Messieurs NET'!$B$6:$F$137,5,FALSE)="","",(VLOOKUP($B77,'Messieurs NET'!$B$6:$F$137,5,FALSE)))</f>
        <v>28</v>
      </c>
      <c r="J77" s="68">
        <f t="shared" si="29"/>
        <v>42</v>
      </c>
      <c r="K77" s="45">
        <f>IF(VLOOKUP($B77,'Messieurs BRUT'!$B$6:$G$137,6,FALSE)="","",(VLOOKUP($B77,'Messieurs BRUT'!$B$6:$G$137,6,FALSE)))</f>
        <v>21</v>
      </c>
      <c r="L77" s="45">
        <f>IF(VLOOKUP($B77,'Messieurs NET'!$B$6:$G$137,6,FALSE)="","",(VLOOKUP($B77,'Messieurs NET'!$B$6:$G$137,6,FALSE)))</f>
        <v>33</v>
      </c>
      <c r="M77" s="68">
        <f t="shared" si="30"/>
        <v>54</v>
      </c>
      <c r="N77" s="45" t="str">
        <f>IF(VLOOKUP($B77,'Messieurs BRUT'!$B$6:$H$137,7,FALSE)="","",(VLOOKUP($B77,'Messieurs BRUT'!$B$6:$H$137,7,FALSE)))</f>
        <v/>
      </c>
      <c r="O77" s="45" t="str">
        <f>IF(VLOOKUP($B77,'Messieurs NET'!$B$6:$H$137,7,FALSE)="","",(VLOOKUP($B77,'Messieurs NET'!$B$6:$H$137,7,FALSE)))</f>
        <v/>
      </c>
      <c r="P77" s="68" t="str">
        <f t="shared" si="31"/>
        <v/>
      </c>
      <c r="Q77" s="45" t="str">
        <f>IF(VLOOKUP($B77,'Messieurs BRUT'!$B$6:$J$137,8,FALSE)="","",(VLOOKUP($B77,'Messieurs BRUT'!$B$6:$J$137,8,FALSE)))</f>
        <v/>
      </c>
      <c r="R77" s="45" t="str">
        <f>IF(VLOOKUP($B77,'Messieurs NET'!$B$6:$J$137,8,FALSE)="","",(VLOOKUP($B77,'Messieurs NET'!$B$6:$J$137,8,FALSE)))</f>
        <v/>
      </c>
      <c r="S77" s="68" t="str">
        <f t="shared" si="32"/>
        <v/>
      </c>
      <c r="T77" s="45" t="str">
        <f>IF(VLOOKUP($B77,'Messieurs BRUT'!$B$6:$J$137,9,FALSE)="","",(VLOOKUP($B77,'Messieurs BRUT'!$B$6:$J$137,9,FALSE)))</f>
        <v/>
      </c>
      <c r="U77" s="45" t="str">
        <f>IF(VLOOKUP($B77,'Messieurs NET'!$B$6:$J$137,9,FALSE)="","",(VLOOKUP($B77,'Messieurs NET'!$B$6:$J$137,9,FALSE)))</f>
        <v/>
      </c>
      <c r="V77" s="68" t="str">
        <f t="shared" si="33"/>
        <v/>
      </c>
      <c r="W77" s="45" t="str">
        <f>IF(VLOOKUP($B77,'Messieurs BRUT'!$B$6:$M$137,10,FALSE)="","",(VLOOKUP($B77,'Messieurs BRUT'!$B$6:$M$137,10,FALSE)))</f>
        <v/>
      </c>
      <c r="X77" s="45" t="str">
        <f>IF(VLOOKUP($B77,'Messieurs NET'!$B$6:$M$137,10,FALSE)="","",(VLOOKUP($B77,'Messieurs NET'!$B$6:$M$137,10,FALSE)))</f>
        <v/>
      </c>
      <c r="Y77" s="68" t="str">
        <f t="shared" si="34"/>
        <v/>
      </c>
      <c r="Z77" s="45" t="str">
        <f>IF(VLOOKUP($B77,'Messieurs BRUT'!$B$6:$L$137,11,FALSE)="","",(VLOOKUP($B77,'Messieurs BRUT'!$B$6:$L$137,11,FALSE)))</f>
        <v/>
      </c>
      <c r="AA77" s="45" t="str">
        <f>IF(VLOOKUP($B77,'Messieurs NET'!$B$6:$L$137,11,FALSE)="","",(VLOOKUP($B77,'Messieurs NET'!$B$6:$L$137,11,FALSE)))</f>
        <v/>
      </c>
      <c r="AB77" s="68" t="str">
        <f t="shared" si="35"/>
        <v/>
      </c>
      <c r="AC77" s="45" t="str">
        <f>IF(VLOOKUP($B77,'Messieurs BRUT'!$B$6:$M$137,12,FALSE)="","",(VLOOKUP($B77,'Messieurs BRUT'!$B$6:$M$137,12,FALSE)))</f>
        <v/>
      </c>
      <c r="AD77" s="45" t="str">
        <f>IF(VLOOKUP($B77,'Messieurs NET'!$B$6:$M$137,12,FALSE)="","",(VLOOKUP($B77,'Messieurs NET'!$B$6:$M$137,12,FALSE)))</f>
        <v/>
      </c>
      <c r="AE77" s="68" t="str">
        <f t="shared" si="36"/>
        <v/>
      </c>
      <c r="AF77" s="45" t="str">
        <f>IF(VLOOKUP($B77,'Messieurs BRUT'!$B$6:$N$137,13,FALSE)="","",(VLOOKUP($B77,'Messieurs BRUT'!$B$6:$N$137,13,FALSE)))</f>
        <v/>
      </c>
      <c r="AG77" s="45" t="str">
        <f>IF(VLOOKUP($B77,'Messieurs NET'!$B$6:$N$137,13,FALSE)="","",(VLOOKUP($B77,'Messieurs NET'!$B$6:$N$137,13,FALSE)))</f>
        <v/>
      </c>
      <c r="AH77" s="68" t="str">
        <f t="shared" si="37"/>
        <v/>
      </c>
      <c r="AI77" s="68">
        <f t="shared" si="38"/>
        <v>96</v>
      </c>
      <c r="AJ77" s="69">
        <f t="shared" si="39"/>
        <v>2</v>
      </c>
      <c r="AK77" s="69">
        <f>IF(AJ77&lt;8,0,+SMALL(($G77,$J77,$M77,$P77,$S77,$V77,$Y77,$AB77,$AE77,$AH77),1))</f>
        <v>0</v>
      </c>
      <c r="AL77" s="69">
        <f>IF(AJ77&lt;9,0,+SMALL(($G77,$J77,$M77,$P77,$S77,$V77,$Y77,$AB77,$AE77,$AH77),2))</f>
        <v>0</v>
      </c>
      <c r="AM77" s="69">
        <f>IF(AJ77&lt;10,0,+SMALL(($G77,$J77,$M77,$P77,$S77,$V77,$Y77,$AB77,$AE77,$AH77),3))</f>
        <v>0</v>
      </c>
      <c r="AN77" s="69">
        <f t="shared" si="40"/>
        <v>96</v>
      </c>
      <c r="AO77" s="69">
        <f t="shared" si="41"/>
        <v>72</v>
      </c>
    </row>
    <row r="78" spans="2:41" ht="14.4">
      <c r="B78" s="65" t="s">
        <v>248</v>
      </c>
      <c r="C78" s="45"/>
      <c r="D78" s="94" t="s">
        <v>20</v>
      </c>
      <c r="E78" s="45" t="str">
        <f>IF(VLOOKUP($B78,'Messieurs BRUT'!$B$6:$E$137,4,FALSE)="","",(VLOOKUP($B78,'Messieurs BRUT'!$B$6:$E$137,4,FALSE)))</f>
        <v/>
      </c>
      <c r="F78" s="45" t="str">
        <f>IF(VLOOKUP($B78,'Messieurs NET'!$B$6:E$137,4,FALSE)="","",(VLOOKUP($B78,'Messieurs NET'!$B$6:$E$137,4,FALSE)))</f>
        <v/>
      </c>
      <c r="G78" s="68" t="str">
        <f t="shared" si="28"/>
        <v/>
      </c>
      <c r="H78" s="45" t="str">
        <f>IF(VLOOKUP($B78,'Messieurs BRUT'!$B$6:$F$137,5,FALSE)="","",(VLOOKUP($B78,'Messieurs BRUT'!$B$6:$F$137,5,FALSE)))</f>
        <v/>
      </c>
      <c r="I78" s="45" t="str">
        <f>IF(VLOOKUP($B78,'Messieurs NET'!$B$6:$F$137,5,FALSE)="","",(VLOOKUP($B78,'Messieurs NET'!$B$6:$F$137,5,FALSE)))</f>
        <v/>
      </c>
      <c r="J78" s="68" t="str">
        <f t="shared" si="29"/>
        <v/>
      </c>
      <c r="K78" s="45">
        <f>IF(VLOOKUP($B78,'Messieurs BRUT'!$B$6:$G$137,6,FALSE)="","",(VLOOKUP($B78,'Messieurs BRUT'!$B$6:$G$137,6,FALSE)))</f>
        <v>4</v>
      </c>
      <c r="L78" s="45">
        <f>IF(VLOOKUP($B78,'Messieurs NET'!$B$6:$G$137,6,FALSE)="","",(VLOOKUP($B78,'Messieurs NET'!$B$6:$G$137,6,FALSE)))</f>
        <v>17</v>
      </c>
      <c r="M78" s="68">
        <f t="shared" si="30"/>
        <v>21</v>
      </c>
      <c r="N78" s="45" t="str">
        <f>IF(VLOOKUP($B78,'Messieurs BRUT'!$B$6:$H$137,7,FALSE)="","",(VLOOKUP($B78,'Messieurs BRUT'!$B$6:$H$137,7,FALSE)))</f>
        <v/>
      </c>
      <c r="O78" s="45" t="str">
        <f>IF(VLOOKUP($B78,'Messieurs NET'!$B$6:$H$137,7,FALSE)="","",(VLOOKUP($B78,'Messieurs NET'!$B$6:$H$137,7,FALSE)))</f>
        <v/>
      </c>
      <c r="P78" s="68" t="str">
        <f t="shared" si="31"/>
        <v/>
      </c>
      <c r="Q78" s="45" t="str">
        <f>IF(VLOOKUP($B78,'Messieurs BRUT'!$B$6:$J$137,8,FALSE)="","",(VLOOKUP($B78,'Messieurs BRUT'!$B$6:$J$137,8,FALSE)))</f>
        <v/>
      </c>
      <c r="R78" s="45" t="str">
        <f>IF(VLOOKUP($B78,'Messieurs NET'!$B$6:$J$137,8,FALSE)="","",(VLOOKUP($B78,'Messieurs NET'!$B$6:$J$137,8,FALSE)))</f>
        <v/>
      </c>
      <c r="S78" s="68" t="str">
        <f t="shared" si="32"/>
        <v/>
      </c>
      <c r="T78" s="45" t="str">
        <f>IF(VLOOKUP($B78,'Messieurs BRUT'!$B$6:$J$137,9,FALSE)="","",(VLOOKUP($B78,'Messieurs BRUT'!$B$6:$J$137,9,FALSE)))</f>
        <v/>
      </c>
      <c r="U78" s="45" t="str">
        <f>IF(VLOOKUP($B78,'Messieurs NET'!$B$6:$J$137,9,FALSE)="","",(VLOOKUP($B78,'Messieurs NET'!$B$6:$J$137,9,FALSE)))</f>
        <v/>
      </c>
      <c r="V78" s="68" t="str">
        <f t="shared" si="33"/>
        <v/>
      </c>
      <c r="W78" s="45" t="str">
        <f>IF(VLOOKUP($B78,'Messieurs BRUT'!$B$6:$M$137,10,FALSE)="","",(VLOOKUP($B78,'Messieurs BRUT'!$B$6:$M$137,10,FALSE)))</f>
        <v/>
      </c>
      <c r="X78" s="45" t="str">
        <f>IF(VLOOKUP($B78,'Messieurs NET'!$B$6:$M$137,10,FALSE)="","",(VLOOKUP($B78,'Messieurs NET'!$B$6:$M$137,10,FALSE)))</f>
        <v/>
      </c>
      <c r="Y78" s="68" t="str">
        <f t="shared" si="34"/>
        <v/>
      </c>
      <c r="Z78" s="45">
        <f>IF(VLOOKUP($B78,'Messieurs BRUT'!$B$6:$L$137,11,FALSE)="","",(VLOOKUP($B78,'Messieurs BRUT'!$B$6:$L$137,11,FALSE)))</f>
        <v>11</v>
      </c>
      <c r="AA78" s="45">
        <f>IF(VLOOKUP($B78,'Messieurs NET'!$B$6:$L$137,11,FALSE)="","",(VLOOKUP($B78,'Messieurs NET'!$B$6:$L$137,11,FALSE)))</f>
        <v>29</v>
      </c>
      <c r="AB78" s="68">
        <f t="shared" si="35"/>
        <v>40</v>
      </c>
      <c r="AC78" s="45" t="str">
        <f>IF(VLOOKUP($B78,'Messieurs BRUT'!$B$6:$M$137,12,FALSE)="","",(VLOOKUP($B78,'Messieurs BRUT'!$B$6:$M$137,12,FALSE)))</f>
        <v/>
      </c>
      <c r="AD78" s="45" t="str">
        <f>IF(VLOOKUP($B78,'Messieurs NET'!$B$6:$M$137,12,FALSE)="","",(VLOOKUP($B78,'Messieurs NET'!$B$6:$M$137,12,FALSE)))</f>
        <v/>
      </c>
      <c r="AE78" s="68" t="str">
        <f t="shared" si="36"/>
        <v/>
      </c>
      <c r="AF78" s="45">
        <f>IF(VLOOKUP($B78,'Messieurs BRUT'!$B$6:$N$137,13,FALSE)="","",(VLOOKUP($B78,'Messieurs BRUT'!$B$6:$N$137,13,FALSE)))</f>
        <v>9</v>
      </c>
      <c r="AG78" s="45">
        <f>IF(VLOOKUP($B78,'Messieurs NET'!$B$6:$N$137,13,FALSE)="","",(VLOOKUP($B78,'Messieurs NET'!$B$6:$N$137,13,FALSE)))</f>
        <v>25</v>
      </c>
      <c r="AH78" s="68">
        <f t="shared" si="37"/>
        <v>34</v>
      </c>
      <c r="AI78" s="68">
        <f t="shared" si="38"/>
        <v>95</v>
      </c>
      <c r="AJ78" s="69">
        <f t="shared" si="39"/>
        <v>3</v>
      </c>
      <c r="AK78" s="69">
        <f>IF(AJ78&lt;8,0,+SMALL(($G78,$J78,$M78,$P78,$S78,$V78,$Y78,$AB78,$AE78,$AH78),1))</f>
        <v>0</v>
      </c>
      <c r="AL78" s="69">
        <f>IF(AJ78&lt;9,0,+SMALL(($G78,$J78,$M78,$P78,$S78,$V78,$Y78,$AB78,$AE78,$AH78),2))</f>
        <v>0</v>
      </c>
      <c r="AM78" s="69">
        <f>IF(AJ78&lt;10,0,+SMALL(($G78,$J78,$M78,$P78,$S78,$V78,$Y78,$AB78,$AE78,$AH78),3))</f>
        <v>0</v>
      </c>
      <c r="AN78" s="69">
        <f t="shared" si="40"/>
        <v>95</v>
      </c>
      <c r="AO78" s="69">
        <f t="shared" si="41"/>
        <v>73</v>
      </c>
    </row>
    <row r="79" spans="2:41" ht="14.4">
      <c r="B79" s="65" t="s">
        <v>286</v>
      </c>
      <c r="C79" s="45"/>
      <c r="D79" s="163" t="s">
        <v>287</v>
      </c>
      <c r="E79" s="45" t="str">
        <f>IF(VLOOKUP($B79,'Messieurs BRUT'!$B$6:$E$137,4,FALSE)="","",(VLOOKUP($B79,'Messieurs BRUT'!$B$6:$E$137,4,FALSE)))</f>
        <v/>
      </c>
      <c r="F79" s="45" t="str">
        <f>IF(VLOOKUP($B79,'Messieurs NET'!$B$6:E$137,4,FALSE)="","",(VLOOKUP($B79,'Messieurs NET'!$B$6:$E$137,4,FALSE)))</f>
        <v/>
      </c>
      <c r="G79" s="68" t="str">
        <f t="shared" si="28"/>
        <v/>
      </c>
      <c r="H79" s="45" t="str">
        <f>IF(VLOOKUP($B79,'Messieurs BRUT'!$B$6:$F$137,5,FALSE)="","",(VLOOKUP($B79,'Messieurs BRUT'!$B$6:$F$137,5,FALSE)))</f>
        <v/>
      </c>
      <c r="I79" s="45" t="str">
        <f>IF(VLOOKUP($B79,'Messieurs NET'!$B$6:$F$137,5,FALSE)="","",(VLOOKUP($B79,'Messieurs NET'!$B$6:$F$137,5,FALSE)))</f>
        <v/>
      </c>
      <c r="J79" s="68" t="str">
        <f t="shared" si="29"/>
        <v/>
      </c>
      <c r="K79" s="45" t="str">
        <f>IF(VLOOKUP($B79,'Messieurs BRUT'!$B$6:$G$137,6,FALSE)="","",(VLOOKUP($B79,'Messieurs BRUT'!$B$6:$G$137,6,FALSE)))</f>
        <v/>
      </c>
      <c r="L79" s="45" t="str">
        <f>IF(VLOOKUP($B79,'Messieurs NET'!$B$6:$G$137,6,FALSE)="","",(VLOOKUP($B79,'Messieurs NET'!$B$6:$G$137,6,FALSE)))</f>
        <v/>
      </c>
      <c r="M79" s="68" t="str">
        <f t="shared" si="30"/>
        <v/>
      </c>
      <c r="N79" s="45" t="str">
        <f>IF(VLOOKUP($B79,'Messieurs BRUT'!$B$6:$H$137,7,FALSE)="","",(VLOOKUP($B79,'Messieurs BRUT'!$B$6:$H$137,7,FALSE)))</f>
        <v/>
      </c>
      <c r="O79" s="45" t="str">
        <f>IF(VLOOKUP($B79,'Messieurs NET'!$B$6:$H$137,7,FALSE)="","",(VLOOKUP($B79,'Messieurs NET'!$B$6:$H$137,7,FALSE)))</f>
        <v/>
      </c>
      <c r="P79" s="68" t="str">
        <f t="shared" si="31"/>
        <v/>
      </c>
      <c r="Q79" s="45" t="str">
        <f>IF(VLOOKUP($B79,'Messieurs BRUT'!$B$6:$J$137,8,FALSE)="","",(VLOOKUP($B79,'Messieurs BRUT'!$B$6:$J$137,8,FALSE)))</f>
        <v/>
      </c>
      <c r="R79" s="45" t="str">
        <f>IF(VLOOKUP($B79,'Messieurs NET'!$B$6:$J$137,8,FALSE)="","",(VLOOKUP($B79,'Messieurs NET'!$B$6:$J$137,8,FALSE)))</f>
        <v/>
      </c>
      <c r="S79" s="68" t="str">
        <f t="shared" si="32"/>
        <v/>
      </c>
      <c r="T79" s="45">
        <f>IF(VLOOKUP($B79,'Messieurs BRUT'!$B$6:$J$137,9,FALSE)="","",(VLOOKUP($B79,'Messieurs BRUT'!$B$6:$J$137,9,FALSE)))</f>
        <v>8</v>
      </c>
      <c r="U79" s="45">
        <f>IF(VLOOKUP($B79,'Messieurs NET'!$B$6:$J$137,9,FALSE)="","",(VLOOKUP($B79,'Messieurs NET'!$B$6:$J$137,9,FALSE)))</f>
        <v>25</v>
      </c>
      <c r="V79" s="68">
        <f t="shared" si="33"/>
        <v>33</v>
      </c>
      <c r="W79" s="45" t="str">
        <f>IF(VLOOKUP($B79,'Messieurs BRUT'!$B$6:$M$137,10,FALSE)="","",(VLOOKUP($B79,'Messieurs BRUT'!$B$6:$M$137,10,FALSE)))</f>
        <v/>
      </c>
      <c r="X79" s="45" t="str">
        <f>IF(VLOOKUP($B79,'Messieurs NET'!$B$6:$M$137,10,FALSE)="","",(VLOOKUP($B79,'Messieurs NET'!$B$6:$M$137,10,FALSE)))</f>
        <v/>
      </c>
      <c r="Y79" s="68" t="str">
        <f t="shared" si="34"/>
        <v/>
      </c>
      <c r="Z79" s="45">
        <f>IF(VLOOKUP($B79,'Messieurs BRUT'!$B$6:$L$137,11,FALSE)="","",(VLOOKUP($B79,'Messieurs BRUT'!$B$6:$L$137,11,FALSE)))</f>
        <v>3</v>
      </c>
      <c r="AA79" s="45">
        <f>IF(VLOOKUP($B79,'Messieurs NET'!$B$6:$L$137,11,FALSE)="","",(VLOOKUP($B79,'Messieurs NET'!$B$6:$L$137,11,FALSE)))</f>
        <v>19</v>
      </c>
      <c r="AB79" s="68">
        <f t="shared" si="35"/>
        <v>22</v>
      </c>
      <c r="AC79" s="45" t="str">
        <f>IF(VLOOKUP($B79,'Messieurs BRUT'!$B$6:$M$137,12,FALSE)="","",(VLOOKUP($B79,'Messieurs BRUT'!$B$6:$M$137,12,FALSE)))</f>
        <v/>
      </c>
      <c r="AD79" s="45" t="str">
        <f>IF(VLOOKUP($B79,'Messieurs NET'!$B$6:$M$137,12,FALSE)="","",(VLOOKUP($B79,'Messieurs NET'!$B$6:$M$137,12,FALSE)))</f>
        <v/>
      </c>
      <c r="AE79" s="68" t="str">
        <f t="shared" si="36"/>
        <v/>
      </c>
      <c r="AF79" s="45">
        <f>IF(VLOOKUP($B79,'Messieurs BRUT'!$B$6:$N$137,13,FALSE)="","",(VLOOKUP($B79,'Messieurs BRUT'!$B$6:$N$137,13,FALSE)))</f>
        <v>7</v>
      </c>
      <c r="AG79" s="45">
        <f>IF(VLOOKUP($B79,'Messieurs NET'!$B$6:$N$137,13,FALSE)="","",(VLOOKUP($B79,'Messieurs NET'!$B$6:$N$137,13,FALSE)))</f>
        <v>32</v>
      </c>
      <c r="AH79" s="68">
        <f t="shared" si="37"/>
        <v>39</v>
      </c>
      <c r="AI79" s="68">
        <f t="shared" si="38"/>
        <v>94</v>
      </c>
      <c r="AJ79" s="69">
        <f t="shared" si="39"/>
        <v>3</v>
      </c>
      <c r="AK79" s="69">
        <f>IF(AJ79&lt;8,0,+SMALL(($G79,$J79,$M79,$P79,$S79,$V79,$Y79,$AB79,$AE79,$AH79),1))</f>
        <v>0</v>
      </c>
      <c r="AL79" s="69">
        <f>IF(AJ79&lt;9,0,+SMALL(($G79,$J79,$M79,$P79,$S79,$V79,$Y79,$AB79,$AE79,$AH79),2))</f>
        <v>0</v>
      </c>
      <c r="AM79" s="69">
        <f>IF(AJ79&lt;10,0,+SMALL(($G79,$J79,$M79,$P79,$S79,$V79,$Y79,$AB79,$AE79,$AH79),3))</f>
        <v>0</v>
      </c>
      <c r="AN79" s="69">
        <f t="shared" si="40"/>
        <v>94</v>
      </c>
      <c r="AO79" s="69">
        <f t="shared" si="41"/>
        <v>74</v>
      </c>
    </row>
    <row r="80" spans="2:41" ht="14.4">
      <c r="B80" s="65" t="s">
        <v>240</v>
      </c>
      <c r="C80" s="45"/>
      <c r="D80" s="94" t="s">
        <v>20</v>
      </c>
      <c r="E80" s="45" t="str">
        <f>IF(VLOOKUP($B80,'Messieurs BRUT'!$B$6:$E$137,4,FALSE)="","",(VLOOKUP($B80,'Messieurs BRUT'!$B$6:$E$137,4,FALSE)))</f>
        <v/>
      </c>
      <c r="F80" s="45" t="str">
        <f>IF(VLOOKUP($B80,'Messieurs NET'!$B$6:E$137,4,FALSE)="","",(VLOOKUP($B80,'Messieurs NET'!$B$6:$E$137,4,FALSE)))</f>
        <v/>
      </c>
      <c r="G80" s="68" t="str">
        <f t="shared" si="28"/>
        <v/>
      </c>
      <c r="H80" s="45" t="str">
        <f>IF(VLOOKUP($B80,'Messieurs BRUT'!$B$6:$F$137,5,FALSE)="","",(VLOOKUP($B80,'Messieurs BRUT'!$B$6:$F$137,5,FALSE)))</f>
        <v/>
      </c>
      <c r="I80" s="45" t="str">
        <f>IF(VLOOKUP($B80,'Messieurs NET'!$B$6:$F$137,5,FALSE)="","",(VLOOKUP($B80,'Messieurs NET'!$B$6:$F$137,5,FALSE)))</f>
        <v/>
      </c>
      <c r="J80" s="68" t="str">
        <f t="shared" si="29"/>
        <v/>
      </c>
      <c r="K80" s="45">
        <f>IF(VLOOKUP($B80,'Messieurs BRUT'!$B$6:$G$137,6,FALSE)="","",(VLOOKUP($B80,'Messieurs BRUT'!$B$6:$G$137,6,FALSE)))</f>
        <v>17</v>
      </c>
      <c r="L80" s="45">
        <f>IF(VLOOKUP($B80,'Messieurs NET'!$B$6:$G$137,6,FALSE)="","",(VLOOKUP($B80,'Messieurs NET'!$B$6:$G$137,6,FALSE)))</f>
        <v>31</v>
      </c>
      <c r="M80" s="68">
        <f t="shared" si="30"/>
        <v>48</v>
      </c>
      <c r="N80" s="45" t="str">
        <f>IF(VLOOKUP($B80,'Messieurs BRUT'!$B$6:$H$137,7,FALSE)="","",(VLOOKUP($B80,'Messieurs BRUT'!$B$6:$H$137,7,FALSE)))</f>
        <v/>
      </c>
      <c r="O80" s="45" t="str">
        <f>IF(VLOOKUP($B80,'Messieurs NET'!$B$6:$H$137,7,FALSE)="","",(VLOOKUP($B80,'Messieurs NET'!$B$6:$H$137,7,FALSE)))</f>
        <v/>
      </c>
      <c r="P80" s="68" t="str">
        <f t="shared" si="31"/>
        <v/>
      </c>
      <c r="Q80" s="45" t="str">
        <f>IF(VLOOKUP($B80,'Messieurs BRUT'!$B$6:$J$137,8,FALSE)="","",(VLOOKUP($B80,'Messieurs BRUT'!$B$6:$J$137,8,FALSE)))</f>
        <v/>
      </c>
      <c r="R80" s="45" t="str">
        <f>IF(VLOOKUP($B80,'Messieurs NET'!$B$6:$J$137,8,FALSE)="","",(VLOOKUP($B80,'Messieurs NET'!$B$6:$J$137,8,FALSE)))</f>
        <v/>
      </c>
      <c r="S80" s="68" t="str">
        <f t="shared" si="32"/>
        <v/>
      </c>
      <c r="T80" s="45" t="str">
        <f>IF(VLOOKUP($B80,'Messieurs BRUT'!$B$6:$J$137,9,FALSE)="","",(VLOOKUP($B80,'Messieurs BRUT'!$B$6:$J$137,9,FALSE)))</f>
        <v/>
      </c>
      <c r="U80" s="45" t="str">
        <f>IF(VLOOKUP($B80,'Messieurs NET'!$B$6:$J$137,9,FALSE)="","",(VLOOKUP($B80,'Messieurs NET'!$B$6:$J$137,9,FALSE)))</f>
        <v/>
      </c>
      <c r="V80" s="68" t="str">
        <f t="shared" si="33"/>
        <v/>
      </c>
      <c r="W80" s="45" t="str">
        <f>IF(VLOOKUP($B80,'Messieurs BRUT'!$B$6:$M$137,10,FALSE)="","",(VLOOKUP($B80,'Messieurs BRUT'!$B$6:$M$137,10,FALSE)))</f>
        <v/>
      </c>
      <c r="X80" s="45" t="str">
        <f>IF(VLOOKUP($B80,'Messieurs NET'!$B$6:$M$137,10,FALSE)="","",(VLOOKUP($B80,'Messieurs NET'!$B$6:$M$137,10,FALSE)))</f>
        <v/>
      </c>
      <c r="Y80" s="68" t="str">
        <f t="shared" si="34"/>
        <v/>
      </c>
      <c r="Z80" s="45">
        <f>IF(VLOOKUP($B80,'Messieurs BRUT'!$B$6:$L$137,11,FALSE)="","",(VLOOKUP($B80,'Messieurs BRUT'!$B$6:$L$137,11,FALSE)))</f>
        <v>15</v>
      </c>
      <c r="AA80" s="45">
        <f>IF(VLOOKUP($B80,'Messieurs NET'!$B$6:$L$137,11,FALSE)="","",(VLOOKUP($B80,'Messieurs NET'!$B$6:$L$137,11,FALSE)))</f>
        <v>29</v>
      </c>
      <c r="AB80" s="68">
        <f t="shared" si="35"/>
        <v>44</v>
      </c>
      <c r="AC80" s="45" t="str">
        <f>IF(VLOOKUP($B80,'Messieurs BRUT'!$B$6:$M$137,12,FALSE)="","",(VLOOKUP($B80,'Messieurs BRUT'!$B$6:$M$137,12,FALSE)))</f>
        <v/>
      </c>
      <c r="AD80" s="45" t="str">
        <f>IF(VLOOKUP($B80,'Messieurs NET'!$B$6:$M$137,12,FALSE)="","",(VLOOKUP($B80,'Messieurs NET'!$B$6:$M$137,12,FALSE)))</f>
        <v/>
      </c>
      <c r="AE80" s="68" t="str">
        <f t="shared" si="36"/>
        <v/>
      </c>
      <c r="AF80" s="45" t="str">
        <f>IF(VLOOKUP($B80,'Messieurs BRUT'!$B$6:$N$137,13,FALSE)="","",(VLOOKUP($B80,'Messieurs BRUT'!$B$6:$N$137,13,FALSE)))</f>
        <v/>
      </c>
      <c r="AG80" s="45" t="str">
        <f>IF(VLOOKUP($B80,'Messieurs NET'!$B$6:$N$137,13,FALSE)="","",(VLOOKUP($B80,'Messieurs NET'!$B$6:$N$137,13,FALSE)))</f>
        <v/>
      </c>
      <c r="AH80" s="68" t="str">
        <f t="shared" si="37"/>
        <v/>
      </c>
      <c r="AI80" s="68">
        <f t="shared" si="38"/>
        <v>92</v>
      </c>
      <c r="AJ80" s="69">
        <f t="shared" si="39"/>
        <v>2</v>
      </c>
      <c r="AK80" s="69">
        <f>IF(AJ80&lt;8,0,+SMALL(($G80,$J80,$M80,$P80,$S80,$V80,$Y80,$AB80,$AE80,$AH80),1))</f>
        <v>0</v>
      </c>
      <c r="AL80" s="69">
        <f>IF(AJ80&lt;9,0,+SMALL(($G80,$J80,$M80,$P80,$S80,$V80,$Y80,$AB80,$AE80,$AH80),2))</f>
        <v>0</v>
      </c>
      <c r="AM80" s="69">
        <f>IF(AJ80&lt;10,0,+SMALL(($G80,$J80,$M80,$P80,$S80,$V80,$Y80,$AB80,$AE80,$AH80),3))</f>
        <v>0</v>
      </c>
      <c r="AN80" s="69">
        <f t="shared" si="40"/>
        <v>92</v>
      </c>
      <c r="AO80" s="69">
        <f t="shared" si="41"/>
        <v>75</v>
      </c>
    </row>
    <row r="81" spans="2:41" ht="14.4">
      <c r="B81" s="65" t="s">
        <v>297</v>
      </c>
      <c r="C81" s="45"/>
      <c r="D81" s="93" t="s">
        <v>140</v>
      </c>
      <c r="E81" s="45" t="str">
        <f>IF(VLOOKUP($B81,'Messieurs BRUT'!$B$6:$E$137,4,FALSE)="","",(VLOOKUP($B81,'Messieurs BRUT'!$B$6:$E$137,4,FALSE)))</f>
        <v/>
      </c>
      <c r="F81" s="45" t="str">
        <f>IF(VLOOKUP($B81,'Messieurs NET'!$B$6:E$137,4,FALSE)="","",(VLOOKUP($B81,'Messieurs NET'!$B$6:$E$137,4,FALSE)))</f>
        <v/>
      </c>
      <c r="G81" s="68" t="str">
        <f t="shared" si="28"/>
        <v/>
      </c>
      <c r="H81" s="45" t="str">
        <f>IF(VLOOKUP($B81,'Messieurs BRUT'!$B$6:$F$137,5,FALSE)="","",(VLOOKUP($B81,'Messieurs BRUT'!$B$6:$F$137,5,FALSE)))</f>
        <v/>
      </c>
      <c r="I81" s="45" t="str">
        <f>IF(VLOOKUP($B81,'Messieurs NET'!$B$6:$F$137,5,FALSE)="","",(VLOOKUP($B81,'Messieurs NET'!$B$6:$F$137,5,FALSE)))</f>
        <v/>
      </c>
      <c r="J81" s="68" t="str">
        <f t="shared" si="29"/>
        <v/>
      </c>
      <c r="K81" s="45" t="str">
        <f>IF(VLOOKUP($B81,'Messieurs BRUT'!$B$6:$G$137,6,FALSE)="","",(VLOOKUP($B81,'Messieurs BRUT'!$B$6:$G$137,6,FALSE)))</f>
        <v/>
      </c>
      <c r="L81" s="45" t="str">
        <f>IF(VLOOKUP($B81,'Messieurs NET'!$B$6:$G$137,6,FALSE)="","",(VLOOKUP($B81,'Messieurs NET'!$B$6:$G$137,6,FALSE)))</f>
        <v/>
      </c>
      <c r="M81" s="68" t="str">
        <f t="shared" si="30"/>
        <v/>
      </c>
      <c r="N81" s="45" t="str">
        <f>IF(VLOOKUP($B81,'Messieurs BRUT'!$B$6:$H$137,7,FALSE)="","",(VLOOKUP($B81,'Messieurs BRUT'!$B$6:$H$137,7,FALSE)))</f>
        <v/>
      </c>
      <c r="O81" s="45" t="str">
        <f>IF(VLOOKUP($B81,'Messieurs NET'!$B$6:$H$137,7,FALSE)="","",(VLOOKUP($B81,'Messieurs NET'!$B$6:$H$137,7,FALSE)))</f>
        <v/>
      </c>
      <c r="P81" s="68" t="str">
        <f t="shared" si="31"/>
        <v/>
      </c>
      <c r="Q81" s="45" t="str">
        <f>IF(VLOOKUP($B81,'Messieurs BRUT'!$B$6:$J$137,8,FALSE)="","",(VLOOKUP($B81,'Messieurs BRUT'!$B$6:$J$137,8,FALSE)))</f>
        <v/>
      </c>
      <c r="R81" s="45" t="str">
        <f>IF(VLOOKUP($B81,'Messieurs NET'!$B$6:$J$137,8,FALSE)="","",(VLOOKUP($B81,'Messieurs NET'!$B$6:$J$137,8,FALSE)))</f>
        <v/>
      </c>
      <c r="S81" s="68" t="str">
        <f t="shared" si="32"/>
        <v/>
      </c>
      <c r="T81" s="45" t="str">
        <f>IF(VLOOKUP($B81,'Messieurs BRUT'!$B$6:$J$137,9,FALSE)="","",(VLOOKUP($B81,'Messieurs BRUT'!$B$6:$J$137,9,FALSE)))</f>
        <v/>
      </c>
      <c r="U81" s="45" t="str">
        <f>IF(VLOOKUP($B81,'Messieurs NET'!$B$6:$J$137,9,FALSE)="","",(VLOOKUP($B81,'Messieurs NET'!$B$6:$J$137,9,FALSE)))</f>
        <v/>
      </c>
      <c r="V81" s="68" t="str">
        <f t="shared" si="33"/>
        <v/>
      </c>
      <c r="W81" s="45">
        <f>IF(VLOOKUP($B81,'Messieurs BRUT'!$B$6:$M$137,10,FALSE)="","",(VLOOKUP($B81,'Messieurs BRUT'!$B$6:$M$137,10,FALSE)))</f>
        <v>10</v>
      </c>
      <c r="X81" s="45">
        <f>IF(VLOOKUP($B81,'Messieurs NET'!$B$6:$M$137,10,FALSE)="","",(VLOOKUP($B81,'Messieurs NET'!$B$6:$M$137,10,FALSE)))</f>
        <v>36</v>
      </c>
      <c r="Y81" s="68">
        <f t="shared" si="34"/>
        <v>46</v>
      </c>
      <c r="Z81" s="45">
        <f>IF(VLOOKUP($B81,'Messieurs BRUT'!$B$6:$L$137,11,FALSE)="","",(VLOOKUP($B81,'Messieurs BRUT'!$B$6:$L$137,11,FALSE)))</f>
        <v>9</v>
      </c>
      <c r="AA81" s="45">
        <f>IF(VLOOKUP($B81,'Messieurs NET'!$B$6:$L$137,11,FALSE)="","",(VLOOKUP($B81,'Messieurs NET'!$B$6:$L$137,11,FALSE)))</f>
        <v>32</v>
      </c>
      <c r="AB81" s="68">
        <f t="shared" si="35"/>
        <v>41</v>
      </c>
      <c r="AC81" s="45" t="str">
        <f>IF(VLOOKUP($B81,'Messieurs BRUT'!$B$6:$M$137,12,FALSE)="","",(VLOOKUP($B81,'Messieurs BRUT'!$B$6:$M$137,12,FALSE)))</f>
        <v/>
      </c>
      <c r="AD81" s="45" t="str">
        <f>IF(VLOOKUP($B81,'Messieurs NET'!$B$6:$M$137,12,FALSE)="","",(VLOOKUP($B81,'Messieurs NET'!$B$6:$M$137,12,FALSE)))</f>
        <v/>
      </c>
      <c r="AE81" s="68" t="str">
        <f t="shared" si="36"/>
        <v/>
      </c>
      <c r="AF81" s="45" t="str">
        <f>IF(VLOOKUP($B81,'Messieurs BRUT'!$B$6:$N$137,13,FALSE)="","",(VLOOKUP($B81,'Messieurs BRUT'!$B$6:$N$137,13,FALSE)))</f>
        <v/>
      </c>
      <c r="AG81" s="45" t="str">
        <f>IF(VLOOKUP($B81,'Messieurs NET'!$B$6:$N$137,13,FALSE)="","",(VLOOKUP($B81,'Messieurs NET'!$B$6:$N$137,13,FALSE)))</f>
        <v/>
      </c>
      <c r="AH81" s="68" t="str">
        <f t="shared" si="37"/>
        <v/>
      </c>
      <c r="AI81" s="68">
        <f t="shared" si="38"/>
        <v>87</v>
      </c>
      <c r="AJ81" s="69">
        <f t="shared" si="39"/>
        <v>2</v>
      </c>
      <c r="AK81" s="69">
        <f>IF(AJ81&lt;8,0,+SMALL(($G81,$J81,$M81,$P81,$S81,$V81,$Y81,$AB81,$AE81,$AH81),1))</f>
        <v>0</v>
      </c>
      <c r="AL81" s="69">
        <f>IF(AJ81&lt;9,0,+SMALL(($G81,$J81,$M81,$P81,$S81,$V81,$Y81,$AB81,$AE81,$AH81),2))</f>
        <v>0</v>
      </c>
      <c r="AM81" s="69">
        <f>IF(AJ81&lt;10,0,+SMALL(($G81,$J81,$M81,$P81,$S81,$V81,$Y81,$AB81,$AE81,$AH81),3))</f>
        <v>0</v>
      </c>
      <c r="AN81" s="69">
        <f t="shared" si="40"/>
        <v>87</v>
      </c>
      <c r="AO81" s="69">
        <f t="shared" si="41"/>
        <v>76</v>
      </c>
    </row>
    <row r="82" spans="2:41" ht="14.4">
      <c r="B82" s="65" t="s">
        <v>195</v>
      </c>
      <c r="C82" s="45"/>
      <c r="D82" s="89" t="s">
        <v>132</v>
      </c>
      <c r="E82" s="45">
        <f>IF(VLOOKUP($B82,'Messieurs BRUT'!$B$6:$E$137,4,FALSE)="","",(VLOOKUP($B82,'Messieurs BRUT'!$B$6:$E$137,4,FALSE)))</f>
        <v>10</v>
      </c>
      <c r="F82" s="45">
        <f>IF(VLOOKUP($B82,'Messieurs NET'!$B$6:E$137,4,FALSE)="","",(VLOOKUP($B82,'Messieurs NET'!$B$6:$E$137,4,FALSE)))</f>
        <v>29</v>
      </c>
      <c r="G82" s="68">
        <f t="shared" si="28"/>
        <v>39</v>
      </c>
      <c r="H82" s="45" t="str">
        <f>IF(VLOOKUP($B82,'Messieurs BRUT'!$B$6:$F$137,5,FALSE)="","",(VLOOKUP($B82,'Messieurs BRUT'!$B$6:$F$137,5,FALSE)))</f>
        <v/>
      </c>
      <c r="I82" s="45" t="str">
        <f>IF(VLOOKUP($B82,'Messieurs NET'!$B$6:$F$137,5,FALSE)="","",(VLOOKUP($B82,'Messieurs NET'!$B$6:$F$137,5,FALSE)))</f>
        <v/>
      </c>
      <c r="J82" s="68" t="str">
        <f t="shared" si="29"/>
        <v/>
      </c>
      <c r="K82" s="45" t="str">
        <f>IF(VLOOKUP($B82,'Messieurs BRUT'!$B$6:$G$137,6,FALSE)="","",(VLOOKUP($B82,'Messieurs BRUT'!$B$6:$G$137,6,FALSE)))</f>
        <v/>
      </c>
      <c r="L82" s="45" t="str">
        <f>IF(VLOOKUP($B82,'Messieurs NET'!$B$6:$G$137,6,FALSE)="","",(VLOOKUP($B82,'Messieurs NET'!$B$6:$G$137,6,FALSE)))</f>
        <v/>
      </c>
      <c r="M82" s="68" t="str">
        <f t="shared" si="30"/>
        <v/>
      </c>
      <c r="N82" s="45">
        <f>IF(VLOOKUP($B82,'Messieurs BRUT'!$B$6:$H$137,7,FALSE)="","",(VLOOKUP($B82,'Messieurs BRUT'!$B$6:$H$137,7,FALSE)))</f>
        <v>0</v>
      </c>
      <c r="O82" s="45">
        <f>IF(VLOOKUP($B82,'Messieurs NET'!$B$6:$H$137,7,FALSE)="","",(VLOOKUP($B82,'Messieurs NET'!$B$6:$H$137,7,FALSE)))</f>
        <v>0</v>
      </c>
      <c r="P82" s="68">
        <f t="shared" si="31"/>
        <v>0</v>
      </c>
      <c r="Q82" s="45" t="str">
        <f>IF(VLOOKUP($B82,'Messieurs BRUT'!$B$6:$J$137,8,FALSE)="","",(VLOOKUP($B82,'Messieurs BRUT'!$B$6:$J$137,8,FALSE)))</f>
        <v/>
      </c>
      <c r="R82" s="45" t="str">
        <f>IF(VLOOKUP($B82,'Messieurs NET'!$B$6:$J$137,8,FALSE)="","",(VLOOKUP($B82,'Messieurs NET'!$B$6:$J$137,8,FALSE)))</f>
        <v/>
      </c>
      <c r="S82" s="68" t="str">
        <f t="shared" si="32"/>
        <v/>
      </c>
      <c r="T82" s="45" t="str">
        <f>IF(VLOOKUP($B82,'Messieurs BRUT'!$B$6:$J$137,9,FALSE)="","",(VLOOKUP($B82,'Messieurs BRUT'!$B$6:$J$137,9,FALSE)))</f>
        <v/>
      </c>
      <c r="U82" s="45" t="str">
        <f>IF(VLOOKUP($B82,'Messieurs NET'!$B$6:$J$137,9,FALSE)="","",(VLOOKUP($B82,'Messieurs NET'!$B$6:$J$137,9,FALSE)))</f>
        <v/>
      </c>
      <c r="V82" s="68" t="str">
        <f t="shared" si="33"/>
        <v/>
      </c>
      <c r="W82" s="45">
        <f>IF(VLOOKUP($B82,'Messieurs BRUT'!$B$6:$M$137,10,FALSE)="","",(VLOOKUP($B82,'Messieurs BRUT'!$B$6:$M$137,10,FALSE)))</f>
        <v>12</v>
      </c>
      <c r="X82" s="45">
        <f>IF(VLOOKUP($B82,'Messieurs NET'!$B$6:$M$137,10,FALSE)="","",(VLOOKUP($B82,'Messieurs NET'!$B$6:$M$137,10,FALSE)))</f>
        <v>33</v>
      </c>
      <c r="Y82" s="68">
        <f t="shared" si="34"/>
        <v>45</v>
      </c>
      <c r="Z82" s="45" t="str">
        <f>IF(VLOOKUP($B82,'Messieurs BRUT'!$B$6:$L$137,11,FALSE)="","",(VLOOKUP($B82,'Messieurs BRUT'!$B$6:$L$137,11,FALSE)))</f>
        <v/>
      </c>
      <c r="AA82" s="45" t="str">
        <f>IF(VLOOKUP($B82,'Messieurs NET'!$B$6:$L$137,11,FALSE)="","",(VLOOKUP($B82,'Messieurs NET'!$B$6:$L$137,11,FALSE)))</f>
        <v/>
      </c>
      <c r="AB82" s="68" t="str">
        <f t="shared" si="35"/>
        <v/>
      </c>
      <c r="AC82" s="45" t="str">
        <f>IF(VLOOKUP($B82,'Messieurs BRUT'!$B$6:$M$137,12,FALSE)="","",(VLOOKUP($B82,'Messieurs BRUT'!$B$6:$M$137,12,FALSE)))</f>
        <v/>
      </c>
      <c r="AD82" s="45" t="str">
        <f>IF(VLOOKUP($B82,'Messieurs NET'!$B$6:$M$137,12,FALSE)="","",(VLOOKUP($B82,'Messieurs NET'!$B$6:$M$137,12,FALSE)))</f>
        <v/>
      </c>
      <c r="AE82" s="68" t="str">
        <f t="shared" si="36"/>
        <v/>
      </c>
      <c r="AF82" s="45" t="str">
        <f>IF(VLOOKUP($B82,'Messieurs BRUT'!$B$6:$N$137,13,FALSE)="","",(VLOOKUP($B82,'Messieurs BRUT'!$B$6:$N$137,13,FALSE)))</f>
        <v/>
      </c>
      <c r="AG82" s="45" t="str">
        <f>IF(VLOOKUP($B82,'Messieurs NET'!$B$6:$N$137,13,FALSE)="","",(VLOOKUP($B82,'Messieurs NET'!$B$6:$N$137,13,FALSE)))</f>
        <v/>
      </c>
      <c r="AH82" s="68" t="str">
        <f t="shared" si="37"/>
        <v/>
      </c>
      <c r="AI82" s="68">
        <f t="shared" si="38"/>
        <v>84</v>
      </c>
      <c r="AJ82" s="69">
        <f t="shared" si="39"/>
        <v>3</v>
      </c>
      <c r="AK82" s="69">
        <f>IF(AJ82&lt;8,0,+SMALL(($G82,$J82,$M82,$P82,$S82,$V82,$Y82,$AB82,$AE82,$AH82),1))</f>
        <v>0</v>
      </c>
      <c r="AL82" s="69">
        <f>IF(AJ82&lt;9,0,+SMALL(($G82,$J82,$M82,$P82,$S82,$V82,$Y82,$AB82,$AE82,$AH82),2))</f>
        <v>0</v>
      </c>
      <c r="AM82" s="69">
        <f>IF(AJ82&lt;10,0,+SMALL(($G82,$J82,$M82,$P82,$S82,$V82,$Y82,$AB82,$AE82,$AH82),3))</f>
        <v>0</v>
      </c>
      <c r="AN82" s="69">
        <f t="shared" si="40"/>
        <v>84</v>
      </c>
      <c r="AO82" s="69">
        <f t="shared" si="41"/>
        <v>77</v>
      </c>
    </row>
    <row r="83" spans="2:41" ht="14.4">
      <c r="B83" s="65" t="s">
        <v>244</v>
      </c>
      <c r="C83" s="45"/>
      <c r="D83" s="62" t="s">
        <v>9</v>
      </c>
      <c r="E83" s="45" t="str">
        <f>IF(VLOOKUP($B83,'Messieurs BRUT'!$B$6:$E$137,4,FALSE)="","",(VLOOKUP($B83,'Messieurs BRUT'!$B$6:$E$137,4,FALSE)))</f>
        <v/>
      </c>
      <c r="F83" s="45" t="str">
        <f>IF(VLOOKUP($B83,'Messieurs NET'!$B$6:E$137,4,FALSE)="","",(VLOOKUP($B83,'Messieurs NET'!$B$6:$E$137,4,FALSE)))</f>
        <v/>
      </c>
      <c r="G83" s="68" t="str">
        <f t="shared" si="28"/>
        <v/>
      </c>
      <c r="H83" s="45" t="str">
        <f>IF(VLOOKUP($B83,'Messieurs BRUT'!$B$6:$F$137,5,FALSE)="","",(VLOOKUP($B83,'Messieurs BRUT'!$B$6:$F$137,5,FALSE)))</f>
        <v/>
      </c>
      <c r="I83" s="45" t="str">
        <f>IF(VLOOKUP($B83,'Messieurs NET'!$B$6:$F$137,5,FALSE)="","",(VLOOKUP($B83,'Messieurs NET'!$B$6:$F$137,5,FALSE)))</f>
        <v/>
      </c>
      <c r="J83" s="68" t="str">
        <f t="shared" si="29"/>
        <v/>
      </c>
      <c r="K83" s="45">
        <f>IF(VLOOKUP($B83,'Messieurs BRUT'!$B$6:$G$137,6,FALSE)="","",(VLOOKUP($B83,'Messieurs BRUT'!$B$6:$G$137,6,FALSE)))</f>
        <v>13</v>
      </c>
      <c r="L83" s="45">
        <f>IF(VLOOKUP($B83,'Messieurs NET'!$B$6:$G$137,6,FALSE)="","",(VLOOKUP($B83,'Messieurs NET'!$B$6:$G$137,6,FALSE)))</f>
        <v>29</v>
      </c>
      <c r="M83" s="68">
        <f t="shared" si="30"/>
        <v>42</v>
      </c>
      <c r="N83" s="45" t="str">
        <f>IF(VLOOKUP($B83,'Messieurs BRUT'!$B$6:$H$137,7,FALSE)="","",(VLOOKUP($B83,'Messieurs BRUT'!$B$6:$H$137,7,FALSE)))</f>
        <v/>
      </c>
      <c r="O83" s="45" t="str">
        <f>IF(VLOOKUP($B83,'Messieurs NET'!$B$6:$H$137,7,FALSE)="","",(VLOOKUP($B83,'Messieurs NET'!$B$6:$H$137,7,FALSE)))</f>
        <v/>
      </c>
      <c r="P83" s="68" t="str">
        <f t="shared" si="31"/>
        <v/>
      </c>
      <c r="Q83" s="45" t="str">
        <f>IF(VLOOKUP($B83,'Messieurs BRUT'!$B$6:$J$137,8,FALSE)="","",(VLOOKUP($B83,'Messieurs BRUT'!$B$6:$J$137,8,FALSE)))</f>
        <v/>
      </c>
      <c r="R83" s="45" t="str">
        <f>IF(VLOOKUP($B83,'Messieurs NET'!$B$6:$J$137,8,FALSE)="","",(VLOOKUP($B83,'Messieurs NET'!$B$6:$J$137,8,FALSE)))</f>
        <v/>
      </c>
      <c r="S83" s="68" t="str">
        <f t="shared" si="32"/>
        <v/>
      </c>
      <c r="T83" s="45" t="str">
        <f>IF(VLOOKUP($B83,'Messieurs BRUT'!$B$6:$J$137,9,FALSE)="","",(VLOOKUP($B83,'Messieurs BRUT'!$B$6:$J$137,9,FALSE)))</f>
        <v/>
      </c>
      <c r="U83" s="45" t="str">
        <f>IF(VLOOKUP($B83,'Messieurs NET'!$B$6:$J$137,9,FALSE)="","",(VLOOKUP($B83,'Messieurs NET'!$B$6:$J$137,9,FALSE)))</f>
        <v/>
      </c>
      <c r="V83" s="68" t="str">
        <f t="shared" si="33"/>
        <v/>
      </c>
      <c r="W83" s="45" t="str">
        <f>IF(VLOOKUP($B83,'Messieurs BRUT'!$B$6:$M$137,10,FALSE)="","",(VLOOKUP($B83,'Messieurs BRUT'!$B$6:$M$137,10,FALSE)))</f>
        <v/>
      </c>
      <c r="X83" s="45" t="str">
        <f>IF(VLOOKUP($B83,'Messieurs NET'!$B$6:$M$137,10,FALSE)="","",(VLOOKUP($B83,'Messieurs NET'!$B$6:$M$137,10,FALSE)))</f>
        <v/>
      </c>
      <c r="Y83" s="68" t="str">
        <f t="shared" si="34"/>
        <v/>
      </c>
      <c r="Z83" s="45" t="str">
        <f>IF(VLOOKUP($B83,'Messieurs BRUT'!$B$6:$L$137,11,FALSE)="","",(VLOOKUP($B83,'Messieurs BRUT'!$B$6:$L$137,11,FALSE)))</f>
        <v/>
      </c>
      <c r="AA83" s="45" t="str">
        <f>IF(VLOOKUP($B83,'Messieurs NET'!$B$6:$L$137,11,FALSE)="","",(VLOOKUP($B83,'Messieurs NET'!$B$6:$L$137,11,FALSE)))</f>
        <v/>
      </c>
      <c r="AB83" s="68" t="str">
        <f t="shared" si="35"/>
        <v/>
      </c>
      <c r="AC83" s="45" t="str">
        <f>IF(VLOOKUP($B83,'Messieurs BRUT'!$B$6:$M$137,12,FALSE)="","",(VLOOKUP($B83,'Messieurs BRUT'!$B$6:$M$137,12,FALSE)))</f>
        <v/>
      </c>
      <c r="AD83" s="45" t="str">
        <f>IF(VLOOKUP($B83,'Messieurs NET'!$B$6:$M$137,12,FALSE)="","",(VLOOKUP($B83,'Messieurs NET'!$B$6:$M$137,12,FALSE)))</f>
        <v/>
      </c>
      <c r="AE83" s="68" t="str">
        <f t="shared" si="36"/>
        <v/>
      </c>
      <c r="AF83" s="45">
        <f>IF(VLOOKUP($B83,'Messieurs BRUT'!$B$6:$N$137,13,FALSE)="","",(VLOOKUP($B83,'Messieurs BRUT'!$B$6:$N$137,13,FALSE)))</f>
        <v>11</v>
      </c>
      <c r="AG83" s="45">
        <f>IF(VLOOKUP($B83,'Messieurs NET'!$B$6:$N$137,13,FALSE)="","",(VLOOKUP($B83,'Messieurs NET'!$B$6:$N$137,13,FALSE)))</f>
        <v>31</v>
      </c>
      <c r="AH83" s="68">
        <f t="shared" si="37"/>
        <v>42</v>
      </c>
      <c r="AI83" s="68">
        <f t="shared" si="38"/>
        <v>84</v>
      </c>
      <c r="AJ83" s="69">
        <f t="shared" si="39"/>
        <v>2</v>
      </c>
      <c r="AK83" s="69">
        <f>IF(AJ83&lt;8,0,+SMALL(($G83,$J83,$M83,$P83,$S83,$V83,$Y83,$AB83,$AE83,$AH83),1))</f>
        <v>0</v>
      </c>
      <c r="AL83" s="69">
        <f>IF(AJ83&lt;9,0,+SMALL(($G83,$J83,$M83,$P83,$S83,$V83,$Y83,$AB83,$AE83,$AH83),2))</f>
        <v>0</v>
      </c>
      <c r="AM83" s="69">
        <f>IF(AJ83&lt;10,0,+SMALL(($G83,$J83,$M83,$P83,$S83,$V83,$Y83,$AB83,$AE83,$AH83),3))</f>
        <v>0</v>
      </c>
      <c r="AN83" s="69">
        <f t="shared" si="40"/>
        <v>84</v>
      </c>
      <c r="AO83" s="69">
        <f t="shared" si="41"/>
        <v>77</v>
      </c>
    </row>
    <row r="84" spans="2:41" ht="14.4">
      <c r="B84" s="65" t="s">
        <v>189</v>
      </c>
      <c r="C84" s="45"/>
      <c r="D84" s="63" t="s">
        <v>27</v>
      </c>
      <c r="E84" s="45">
        <f>IF(VLOOKUP($B84,'Messieurs BRUT'!$B$6:$E$137,4,FALSE)="","",(VLOOKUP($B84,'Messieurs BRUT'!$B$6:$E$137,4,FALSE)))</f>
        <v>8</v>
      </c>
      <c r="F84" s="45">
        <f>IF(VLOOKUP($B84,'Messieurs NET'!$B$6:E$137,4,FALSE)="","",(VLOOKUP($B84,'Messieurs NET'!$B$6:$E$137,4,FALSE)))</f>
        <v>34</v>
      </c>
      <c r="G84" s="68">
        <f t="shared" si="28"/>
        <v>42</v>
      </c>
      <c r="H84" s="45">
        <f>IF(VLOOKUP($B84,'Messieurs BRUT'!$B$6:$F$137,5,FALSE)="","",(VLOOKUP($B84,'Messieurs BRUT'!$B$6:$F$137,5,FALSE)))</f>
        <v>10</v>
      </c>
      <c r="I84" s="45">
        <f>IF(VLOOKUP($B84,'Messieurs NET'!$B$6:$F$137,5,FALSE)="","",(VLOOKUP($B84,'Messieurs NET'!$B$6:$F$137,5,FALSE)))</f>
        <v>31</v>
      </c>
      <c r="J84" s="68">
        <f t="shared" si="29"/>
        <v>41</v>
      </c>
      <c r="K84" s="45" t="str">
        <f>IF(VLOOKUP($B84,'Messieurs BRUT'!$B$6:$G$137,6,FALSE)="","",(VLOOKUP($B84,'Messieurs BRUT'!$B$6:$G$137,6,FALSE)))</f>
        <v/>
      </c>
      <c r="L84" s="45" t="str">
        <f>IF(VLOOKUP($B84,'Messieurs NET'!$B$6:$G$137,6,FALSE)="","",(VLOOKUP($B84,'Messieurs NET'!$B$6:$G$137,6,FALSE)))</f>
        <v/>
      </c>
      <c r="M84" s="68" t="str">
        <f t="shared" si="30"/>
        <v/>
      </c>
      <c r="N84" s="45" t="str">
        <f>IF(VLOOKUP($B84,'Messieurs BRUT'!$B$6:$H$137,7,FALSE)="","",(VLOOKUP($B84,'Messieurs BRUT'!$B$6:$H$137,7,FALSE)))</f>
        <v/>
      </c>
      <c r="O84" s="45" t="str">
        <f>IF(VLOOKUP($B84,'Messieurs NET'!$B$6:$H$137,7,FALSE)="","",(VLOOKUP($B84,'Messieurs NET'!$B$6:$H$137,7,FALSE)))</f>
        <v/>
      </c>
      <c r="P84" s="68" t="str">
        <f t="shared" si="31"/>
        <v/>
      </c>
      <c r="Q84" s="45" t="str">
        <f>IF(VLOOKUP($B84,'Messieurs BRUT'!$B$6:$J$137,8,FALSE)="","",(VLOOKUP($B84,'Messieurs BRUT'!$B$6:$J$137,8,FALSE)))</f>
        <v/>
      </c>
      <c r="R84" s="45" t="str">
        <f>IF(VLOOKUP($B84,'Messieurs NET'!$B$6:$J$137,8,FALSE)="","",(VLOOKUP($B84,'Messieurs NET'!$B$6:$J$137,8,FALSE)))</f>
        <v/>
      </c>
      <c r="S84" s="68" t="str">
        <f t="shared" si="32"/>
        <v/>
      </c>
      <c r="T84" s="45" t="str">
        <f>IF(VLOOKUP($B84,'Messieurs BRUT'!$B$6:$J$137,9,FALSE)="","",(VLOOKUP($B84,'Messieurs BRUT'!$B$6:$J$137,9,FALSE)))</f>
        <v/>
      </c>
      <c r="U84" s="45" t="str">
        <f>IF(VLOOKUP($B84,'Messieurs NET'!$B$6:$J$137,9,FALSE)="","",(VLOOKUP($B84,'Messieurs NET'!$B$6:$J$137,9,FALSE)))</f>
        <v/>
      </c>
      <c r="V84" s="68" t="str">
        <f t="shared" si="33"/>
        <v/>
      </c>
      <c r="W84" s="45" t="str">
        <f>IF(VLOOKUP($B84,'Messieurs BRUT'!$B$6:$M$137,10,FALSE)="","",(VLOOKUP($B84,'Messieurs BRUT'!$B$6:$M$137,10,FALSE)))</f>
        <v/>
      </c>
      <c r="X84" s="45" t="str">
        <f>IF(VLOOKUP($B84,'Messieurs NET'!$B$6:$M$137,10,FALSE)="","",(VLOOKUP($B84,'Messieurs NET'!$B$6:$M$137,10,FALSE)))</f>
        <v/>
      </c>
      <c r="Y84" s="68" t="str">
        <f t="shared" si="34"/>
        <v/>
      </c>
      <c r="Z84" s="45" t="str">
        <f>IF(VLOOKUP($B84,'Messieurs BRUT'!$B$6:$L$137,11,FALSE)="","",(VLOOKUP($B84,'Messieurs BRUT'!$B$6:$L$137,11,FALSE)))</f>
        <v/>
      </c>
      <c r="AA84" s="45" t="str">
        <f>IF(VLOOKUP($B84,'Messieurs NET'!$B$6:$L$137,11,FALSE)="","",(VLOOKUP($B84,'Messieurs NET'!$B$6:$L$137,11,FALSE)))</f>
        <v/>
      </c>
      <c r="AB84" s="68" t="str">
        <f t="shared" si="35"/>
        <v/>
      </c>
      <c r="AC84" s="45" t="str">
        <f>IF(VLOOKUP($B84,'Messieurs BRUT'!$B$6:$M$137,12,FALSE)="","",(VLOOKUP($B84,'Messieurs BRUT'!$B$6:$M$137,12,FALSE)))</f>
        <v/>
      </c>
      <c r="AD84" s="45" t="str">
        <f>IF(VLOOKUP($B84,'Messieurs NET'!$B$6:$M$137,12,FALSE)="","",(VLOOKUP($B84,'Messieurs NET'!$B$6:$M$137,12,FALSE)))</f>
        <v/>
      </c>
      <c r="AE84" s="68" t="str">
        <f t="shared" si="36"/>
        <v/>
      </c>
      <c r="AF84" s="45" t="str">
        <f>IF(VLOOKUP($B84,'Messieurs BRUT'!$B$6:$N$137,13,FALSE)="","",(VLOOKUP($B84,'Messieurs BRUT'!$B$6:$N$137,13,FALSE)))</f>
        <v/>
      </c>
      <c r="AG84" s="45" t="str">
        <f>IF(VLOOKUP($B84,'Messieurs NET'!$B$6:$N$137,13,FALSE)="","",(VLOOKUP($B84,'Messieurs NET'!$B$6:$N$137,13,FALSE)))</f>
        <v/>
      </c>
      <c r="AH84" s="68" t="str">
        <f t="shared" si="37"/>
        <v/>
      </c>
      <c r="AI84" s="68">
        <f t="shared" si="38"/>
        <v>83</v>
      </c>
      <c r="AJ84" s="69">
        <f t="shared" si="39"/>
        <v>2</v>
      </c>
      <c r="AK84" s="69">
        <f>IF(AJ84&lt;8,0,+SMALL(($G84,$J84,$M84,$P84,$S84,$V84,$Y84,$AB84,$AE84,$AH84),1))</f>
        <v>0</v>
      </c>
      <c r="AL84" s="69">
        <f>IF(AJ84&lt;9,0,+SMALL(($G84,$J84,$M84,$P84,$S84,$V84,$Y84,$AB84,$AE84,$AH84),2))</f>
        <v>0</v>
      </c>
      <c r="AM84" s="69">
        <f>IF(AJ84&lt;10,0,+SMALL(($G84,$J84,$M84,$P84,$S84,$V84,$Y84,$AB84,$AE84,$AH84),3))</f>
        <v>0</v>
      </c>
      <c r="AN84" s="69">
        <f t="shared" si="40"/>
        <v>83</v>
      </c>
      <c r="AO84" s="69">
        <f t="shared" si="41"/>
        <v>79</v>
      </c>
    </row>
    <row r="85" spans="2:41" ht="14.4">
      <c r="B85" s="65" t="s">
        <v>291</v>
      </c>
      <c r="C85" s="45"/>
      <c r="D85" s="63" t="s">
        <v>27</v>
      </c>
      <c r="E85" s="45" t="str">
        <f>IF(VLOOKUP($B85,'Messieurs BRUT'!$B$6:$E$137,4,FALSE)="","",(VLOOKUP($B85,'Messieurs BRUT'!$B$6:$E$137,4,FALSE)))</f>
        <v/>
      </c>
      <c r="F85" s="45" t="str">
        <f>IF(VLOOKUP($B85,'Messieurs NET'!$B$6:E$137,4,FALSE)="","",(VLOOKUP($B85,'Messieurs NET'!$B$6:$E$137,4,FALSE)))</f>
        <v/>
      </c>
      <c r="G85" s="68" t="str">
        <f t="shared" si="28"/>
        <v/>
      </c>
      <c r="H85" s="45" t="str">
        <f>IF(VLOOKUP($B85,'Messieurs BRUT'!$B$6:$F$137,5,FALSE)="","",(VLOOKUP($B85,'Messieurs BRUT'!$B$6:$F$137,5,FALSE)))</f>
        <v/>
      </c>
      <c r="I85" s="45" t="str">
        <f>IF(VLOOKUP($B85,'Messieurs NET'!$B$6:$F$137,5,FALSE)="","",(VLOOKUP($B85,'Messieurs NET'!$B$6:$F$137,5,FALSE)))</f>
        <v/>
      </c>
      <c r="J85" s="68" t="str">
        <f t="shared" si="29"/>
        <v/>
      </c>
      <c r="K85" s="45" t="str">
        <f>IF(VLOOKUP($B85,'Messieurs BRUT'!$B$6:$G$137,6,FALSE)="","",(VLOOKUP($B85,'Messieurs BRUT'!$B$6:$G$137,6,FALSE)))</f>
        <v/>
      </c>
      <c r="L85" s="45" t="str">
        <f>IF(VLOOKUP($B85,'Messieurs NET'!$B$6:$G$137,6,FALSE)="","",(VLOOKUP($B85,'Messieurs NET'!$B$6:$G$137,6,FALSE)))</f>
        <v/>
      </c>
      <c r="M85" s="68" t="str">
        <f t="shared" si="30"/>
        <v/>
      </c>
      <c r="N85" s="45" t="str">
        <f>IF(VLOOKUP($B85,'Messieurs BRUT'!$B$6:$H$137,7,FALSE)="","",(VLOOKUP($B85,'Messieurs BRUT'!$B$6:$H$137,7,FALSE)))</f>
        <v/>
      </c>
      <c r="O85" s="45" t="str">
        <f>IF(VLOOKUP($B85,'Messieurs NET'!$B$6:$H$137,7,FALSE)="","",(VLOOKUP($B85,'Messieurs NET'!$B$6:$H$137,7,FALSE)))</f>
        <v/>
      </c>
      <c r="P85" s="68" t="str">
        <f t="shared" si="31"/>
        <v/>
      </c>
      <c r="Q85" s="45" t="str">
        <f>IF(VLOOKUP($B85,'Messieurs BRUT'!$B$6:$J$137,8,FALSE)="","",(VLOOKUP($B85,'Messieurs BRUT'!$B$6:$J$137,8,FALSE)))</f>
        <v/>
      </c>
      <c r="R85" s="45" t="str">
        <f>IF(VLOOKUP($B85,'Messieurs NET'!$B$6:$J$137,8,FALSE)="","",(VLOOKUP($B85,'Messieurs NET'!$B$6:$J$137,8,FALSE)))</f>
        <v/>
      </c>
      <c r="S85" s="68" t="str">
        <f t="shared" si="32"/>
        <v/>
      </c>
      <c r="T85" s="45" t="str">
        <f>IF(VLOOKUP($B85,'Messieurs BRUT'!$B$6:$J$137,9,FALSE)="","",(VLOOKUP($B85,'Messieurs BRUT'!$B$6:$J$137,9,FALSE)))</f>
        <v/>
      </c>
      <c r="U85" s="45" t="str">
        <f>IF(VLOOKUP($B85,'Messieurs NET'!$B$6:$J$137,9,FALSE)="","",(VLOOKUP($B85,'Messieurs NET'!$B$6:$J$137,9,FALSE)))</f>
        <v/>
      </c>
      <c r="V85" s="68" t="str">
        <f t="shared" si="33"/>
        <v/>
      </c>
      <c r="W85" s="45">
        <f>IF(VLOOKUP($B85,'Messieurs BRUT'!$B$6:$M$137,10,FALSE)="","",(VLOOKUP($B85,'Messieurs BRUT'!$B$6:$M$137,10,FALSE)))</f>
        <v>6</v>
      </c>
      <c r="X85" s="45">
        <f>IF(VLOOKUP($B85,'Messieurs NET'!$B$6:$M$137,10,FALSE)="","",(VLOOKUP($B85,'Messieurs NET'!$B$6:$M$137,10,FALSE)))</f>
        <v>22</v>
      </c>
      <c r="Y85" s="68">
        <f t="shared" si="34"/>
        <v>28</v>
      </c>
      <c r="Z85" s="45">
        <f>IF(VLOOKUP($B85,'Messieurs BRUT'!$B$6:$L$137,11,FALSE)="","",(VLOOKUP($B85,'Messieurs BRUT'!$B$6:$L$137,11,FALSE)))</f>
        <v>6</v>
      </c>
      <c r="AA85" s="45">
        <f>IF(VLOOKUP($B85,'Messieurs NET'!$B$6:$L$137,11,FALSE)="","",(VLOOKUP($B85,'Messieurs NET'!$B$6:$L$137,11,FALSE)))</f>
        <v>19</v>
      </c>
      <c r="AB85" s="68">
        <f t="shared" si="35"/>
        <v>25</v>
      </c>
      <c r="AC85" s="45">
        <f>IF(VLOOKUP($B85,'Messieurs BRUT'!$B$6:$M$137,12,FALSE)="","",(VLOOKUP($B85,'Messieurs BRUT'!$B$6:$M$137,12,FALSE)))</f>
        <v>7</v>
      </c>
      <c r="AD85" s="45">
        <f>IF(VLOOKUP($B85,'Messieurs NET'!$B$6:$M$137,12,FALSE)="","",(VLOOKUP($B85,'Messieurs NET'!$B$6:$M$137,12,FALSE)))</f>
        <v>22</v>
      </c>
      <c r="AE85" s="68">
        <f t="shared" si="36"/>
        <v>29</v>
      </c>
      <c r="AF85" s="45" t="str">
        <f>IF(VLOOKUP($B85,'Messieurs BRUT'!$B$6:$N$137,13,FALSE)="","",(VLOOKUP($B85,'Messieurs BRUT'!$B$6:$N$137,13,FALSE)))</f>
        <v/>
      </c>
      <c r="AG85" s="45" t="str">
        <f>IF(VLOOKUP($B85,'Messieurs NET'!$B$6:$N$137,13,FALSE)="","",(VLOOKUP($B85,'Messieurs NET'!$B$6:$N$137,13,FALSE)))</f>
        <v/>
      </c>
      <c r="AH85" s="68" t="str">
        <f t="shared" si="37"/>
        <v/>
      </c>
      <c r="AI85" s="68">
        <f t="shared" si="38"/>
        <v>82</v>
      </c>
      <c r="AJ85" s="69">
        <f t="shared" si="39"/>
        <v>3</v>
      </c>
      <c r="AK85" s="69">
        <f>IF(AJ85&lt;8,0,+SMALL(($G85,$J85,$M85,$P85,$S85,$V85,$Y85,$AB85,$AE85,$AH85),1))</f>
        <v>0</v>
      </c>
      <c r="AL85" s="69">
        <f>IF(AJ85&lt;9,0,+SMALL(($G85,$J85,$M85,$P85,$S85,$V85,$Y85,$AB85,$AE85,$AH85),2))</f>
        <v>0</v>
      </c>
      <c r="AM85" s="69">
        <f>IF(AJ85&lt;10,0,+SMALL(($G85,$J85,$M85,$P85,$S85,$V85,$Y85,$AB85,$AE85,$AH85),3))</f>
        <v>0</v>
      </c>
      <c r="AN85" s="69">
        <f t="shared" si="40"/>
        <v>82</v>
      </c>
      <c r="AO85" s="69">
        <f t="shared" si="41"/>
        <v>80</v>
      </c>
    </row>
    <row r="86" spans="2:41" ht="14.4">
      <c r="B86" s="65" t="s">
        <v>198</v>
      </c>
      <c r="C86" s="66"/>
      <c r="D86" s="72" t="s">
        <v>61</v>
      </c>
      <c r="E86" s="45">
        <f>IF(VLOOKUP($B86,'Messieurs BRUT'!$B$6:$E$137,4,FALSE)="","",(VLOOKUP($B86,'Messieurs BRUT'!$B$6:$E$137,4,FALSE)))</f>
        <v>8</v>
      </c>
      <c r="F86" s="45">
        <f>IF(VLOOKUP($B86,'Messieurs NET'!$B$6:E$137,4,FALSE)="","",(VLOOKUP($B86,'Messieurs NET'!$B$6:$E$137,4,FALSE)))</f>
        <v>34</v>
      </c>
      <c r="G86" s="68">
        <f t="shared" si="28"/>
        <v>42</v>
      </c>
      <c r="H86" s="45" t="str">
        <f>IF(VLOOKUP($B86,'Messieurs BRUT'!$B$6:$F$137,5,FALSE)="","",(VLOOKUP($B86,'Messieurs BRUT'!$B$6:$F$137,5,FALSE)))</f>
        <v/>
      </c>
      <c r="I86" s="45" t="str">
        <f>IF(VLOOKUP($B86,'Messieurs NET'!$B$6:$F$137,5,FALSE)="","",(VLOOKUP($B86,'Messieurs NET'!$B$6:$F$137,5,FALSE)))</f>
        <v/>
      </c>
      <c r="J86" s="68" t="str">
        <f t="shared" si="29"/>
        <v/>
      </c>
      <c r="K86" s="45" t="str">
        <f>IF(VLOOKUP($B86,'Messieurs BRUT'!$B$6:$G$137,6,FALSE)="","",(VLOOKUP($B86,'Messieurs BRUT'!$B$6:$G$137,6,FALSE)))</f>
        <v/>
      </c>
      <c r="L86" s="45" t="str">
        <f>IF(VLOOKUP($B86,'Messieurs NET'!$B$6:$G$137,6,FALSE)="","",(VLOOKUP($B86,'Messieurs NET'!$B$6:$G$137,6,FALSE)))</f>
        <v/>
      </c>
      <c r="M86" s="68" t="str">
        <f t="shared" si="30"/>
        <v/>
      </c>
      <c r="N86" s="45" t="str">
        <f>IF(VLOOKUP($B86,'Messieurs BRUT'!$B$6:$H$137,7,FALSE)="","",(VLOOKUP($B86,'Messieurs BRUT'!$B$6:$H$137,7,FALSE)))</f>
        <v/>
      </c>
      <c r="O86" s="45" t="str">
        <f>IF(VLOOKUP($B86,'Messieurs NET'!$B$6:$H$137,7,FALSE)="","",(VLOOKUP($B86,'Messieurs NET'!$B$6:$H$137,7,FALSE)))</f>
        <v/>
      </c>
      <c r="P86" s="68" t="str">
        <f t="shared" si="31"/>
        <v/>
      </c>
      <c r="Q86" s="45" t="str">
        <f>IF(VLOOKUP($B86,'Messieurs BRUT'!$B$6:$J$137,8,FALSE)="","",(VLOOKUP($B86,'Messieurs BRUT'!$B$6:$J$137,8,FALSE)))</f>
        <v/>
      </c>
      <c r="R86" s="45" t="str">
        <f>IF(VLOOKUP($B86,'Messieurs NET'!$B$6:$J$137,8,FALSE)="","",(VLOOKUP($B86,'Messieurs NET'!$B$6:$J$137,8,FALSE)))</f>
        <v/>
      </c>
      <c r="S86" s="68" t="str">
        <f t="shared" si="32"/>
        <v/>
      </c>
      <c r="T86" s="45">
        <f>IF(VLOOKUP($B86,'Messieurs BRUT'!$B$6:$J$137,9,FALSE)="","",(VLOOKUP($B86,'Messieurs BRUT'!$B$6:$J$137,9,FALSE)))</f>
        <v>8</v>
      </c>
      <c r="U86" s="45">
        <f>IF(VLOOKUP($B86,'Messieurs NET'!$B$6:$J$137,9,FALSE)="","",(VLOOKUP($B86,'Messieurs NET'!$B$6:$J$137,9,FALSE)))</f>
        <v>31</v>
      </c>
      <c r="V86" s="68">
        <f t="shared" si="33"/>
        <v>39</v>
      </c>
      <c r="W86" s="45" t="str">
        <f>IF(VLOOKUP($B86,'Messieurs BRUT'!$B$6:$M$137,10,FALSE)="","",(VLOOKUP($B86,'Messieurs BRUT'!$B$6:$M$137,10,FALSE)))</f>
        <v/>
      </c>
      <c r="X86" s="45" t="str">
        <f>IF(VLOOKUP($B86,'Messieurs NET'!$B$6:$M$137,10,FALSE)="","",(VLOOKUP($B86,'Messieurs NET'!$B$6:$M$137,10,FALSE)))</f>
        <v/>
      </c>
      <c r="Y86" s="68" t="str">
        <f t="shared" si="34"/>
        <v/>
      </c>
      <c r="Z86" s="45" t="str">
        <f>IF(VLOOKUP($B86,'Messieurs BRUT'!$B$6:$L$137,11,FALSE)="","",(VLOOKUP($B86,'Messieurs BRUT'!$B$6:$L$137,11,FALSE)))</f>
        <v/>
      </c>
      <c r="AA86" s="45" t="str">
        <f>IF(VLOOKUP($B86,'Messieurs NET'!$B$6:$L$137,11,FALSE)="","",(VLOOKUP($B86,'Messieurs NET'!$B$6:$L$137,11,FALSE)))</f>
        <v/>
      </c>
      <c r="AB86" s="68" t="str">
        <f t="shared" si="35"/>
        <v/>
      </c>
      <c r="AC86" s="45" t="str">
        <f>IF(VLOOKUP($B86,'Messieurs BRUT'!$B$6:$M$137,12,FALSE)="","",(VLOOKUP($B86,'Messieurs BRUT'!$B$6:$M$137,12,FALSE)))</f>
        <v/>
      </c>
      <c r="AD86" s="45" t="str">
        <f>IF(VLOOKUP($B86,'Messieurs NET'!$B$6:$M$137,12,FALSE)="","",(VLOOKUP($B86,'Messieurs NET'!$B$6:$M$137,12,FALSE)))</f>
        <v/>
      </c>
      <c r="AE86" s="68" t="str">
        <f t="shared" si="36"/>
        <v/>
      </c>
      <c r="AF86" s="45" t="str">
        <f>IF(VLOOKUP($B86,'Messieurs BRUT'!$B$6:$N$137,13,FALSE)="","",(VLOOKUP($B86,'Messieurs BRUT'!$B$6:$N$137,13,FALSE)))</f>
        <v/>
      </c>
      <c r="AG86" s="45" t="str">
        <f>IF(VLOOKUP($B86,'Messieurs NET'!$B$6:$N$137,13,FALSE)="","",(VLOOKUP($B86,'Messieurs NET'!$B$6:$N$137,13,FALSE)))</f>
        <v/>
      </c>
      <c r="AH86" s="68" t="str">
        <f t="shared" si="37"/>
        <v/>
      </c>
      <c r="AI86" s="68">
        <f t="shared" si="38"/>
        <v>81</v>
      </c>
      <c r="AJ86" s="69">
        <f t="shared" si="39"/>
        <v>2</v>
      </c>
      <c r="AK86" s="69">
        <f>IF(AJ86&lt;8,0,+SMALL(($G86,$J86,$M86,$P86,$S86,$V86,$Y86,$AB86,$AE86,$AH86),1))</f>
        <v>0</v>
      </c>
      <c r="AL86" s="69">
        <f>IF(AJ86&lt;9,0,+SMALL(($G86,$J86,$M86,$P86,$S86,$V86,$Y86,$AB86,$AE86,$AH86),2))</f>
        <v>0</v>
      </c>
      <c r="AM86" s="69">
        <f>IF(AJ86&lt;10,0,+SMALL(($G86,$J86,$M86,$P86,$S86,$V86,$Y86,$AB86,$AE86,$AH86),3))</f>
        <v>0</v>
      </c>
      <c r="AN86" s="69">
        <f t="shared" si="40"/>
        <v>81</v>
      </c>
      <c r="AO86" s="69">
        <f t="shared" si="41"/>
        <v>81</v>
      </c>
    </row>
    <row r="87" spans="2:41" ht="14.4">
      <c r="B87" s="65" t="s">
        <v>82</v>
      </c>
      <c r="C87" s="66"/>
      <c r="D87" s="70" t="s">
        <v>27</v>
      </c>
      <c r="E87" s="45">
        <f>IF(VLOOKUP($B87,'Messieurs BRUT'!$B$6:$E$137,4,FALSE)="","",(VLOOKUP($B87,'Messieurs BRUT'!$B$6:$E$137,4,FALSE)))</f>
        <v>9</v>
      </c>
      <c r="F87" s="45">
        <f>IF(VLOOKUP($B87,'Messieurs NET'!$B$6:E$137,4,FALSE)="","",(VLOOKUP($B87,'Messieurs NET'!$B$6:$E$137,4,FALSE)))</f>
        <v>28</v>
      </c>
      <c r="G87" s="68">
        <f t="shared" si="28"/>
        <v>37</v>
      </c>
      <c r="H87" s="45">
        <f>IF(VLOOKUP($B87,'Messieurs BRUT'!$B$6:$F$137,5,FALSE)="","",(VLOOKUP($B87,'Messieurs BRUT'!$B$6:$F$137,5,FALSE)))</f>
        <v>12</v>
      </c>
      <c r="I87" s="45">
        <f>IF(VLOOKUP($B87,'Messieurs NET'!$B$6:$F$137,5,FALSE)="","",(VLOOKUP($B87,'Messieurs NET'!$B$6:$F$137,5,FALSE)))</f>
        <v>29</v>
      </c>
      <c r="J87" s="68">
        <f t="shared" si="29"/>
        <v>41</v>
      </c>
      <c r="K87" s="45" t="str">
        <f>IF(VLOOKUP($B87,'Messieurs BRUT'!$B$6:$G$137,6,FALSE)="","",(VLOOKUP($B87,'Messieurs BRUT'!$B$6:$G$137,6,FALSE)))</f>
        <v/>
      </c>
      <c r="L87" s="45" t="str">
        <f>IF(VLOOKUP($B87,'Messieurs NET'!$B$6:$G$137,6,FALSE)="","",(VLOOKUP($B87,'Messieurs NET'!$B$6:$G$137,6,FALSE)))</f>
        <v/>
      </c>
      <c r="M87" s="68" t="str">
        <f t="shared" si="30"/>
        <v/>
      </c>
      <c r="N87" s="45" t="str">
        <f>IF(VLOOKUP($B87,'Messieurs BRUT'!$B$6:$H$137,7,FALSE)="","",(VLOOKUP($B87,'Messieurs BRUT'!$B$6:$H$137,7,FALSE)))</f>
        <v/>
      </c>
      <c r="O87" s="45" t="str">
        <f>IF(VLOOKUP($B87,'Messieurs NET'!$B$6:$H$137,7,FALSE)="","",(VLOOKUP($B87,'Messieurs NET'!$B$6:$H$137,7,FALSE)))</f>
        <v/>
      </c>
      <c r="P87" s="68" t="str">
        <f t="shared" si="31"/>
        <v/>
      </c>
      <c r="Q87" s="45" t="str">
        <f>IF(VLOOKUP($B87,'Messieurs BRUT'!$B$6:$J$137,8,FALSE)="","",(VLOOKUP($B87,'Messieurs BRUT'!$B$6:$J$137,8,FALSE)))</f>
        <v/>
      </c>
      <c r="R87" s="45" t="str">
        <f>IF(VLOOKUP($B87,'Messieurs NET'!$B$6:$J$137,8,FALSE)="","",(VLOOKUP($B87,'Messieurs NET'!$B$6:$J$137,8,FALSE)))</f>
        <v/>
      </c>
      <c r="S87" s="68" t="str">
        <f t="shared" si="32"/>
        <v/>
      </c>
      <c r="T87" s="45" t="str">
        <f>IF(VLOOKUP($B87,'Messieurs BRUT'!$B$6:$J$137,9,FALSE)="","",(VLOOKUP($B87,'Messieurs BRUT'!$B$6:$J$137,9,FALSE)))</f>
        <v/>
      </c>
      <c r="U87" s="45" t="str">
        <f>IF(VLOOKUP($B87,'Messieurs NET'!$B$6:$J$137,9,FALSE)="","",(VLOOKUP($B87,'Messieurs NET'!$B$6:$J$137,9,FALSE)))</f>
        <v/>
      </c>
      <c r="V87" s="68" t="str">
        <f t="shared" si="33"/>
        <v/>
      </c>
      <c r="W87" s="45" t="str">
        <f>IF(VLOOKUP($B87,'Messieurs BRUT'!$B$6:$M$137,10,FALSE)="","",(VLOOKUP($B87,'Messieurs BRUT'!$B$6:$M$137,10,FALSE)))</f>
        <v/>
      </c>
      <c r="X87" s="45" t="str">
        <f>IF(VLOOKUP($B87,'Messieurs NET'!$B$6:$M$137,10,FALSE)="","",(VLOOKUP($B87,'Messieurs NET'!$B$6:$M$137,10,FALSE)))</f>
        <v/>
      </c>
      <c r="Y87" s="68" t="str">
        <f t="shared" si="34"/>
        <v/>
      </c>
      <c r="Z87" s="45" t="str">
        <f>IF(VLOOKUP($B87,'Messieurs BRUT'!$B$6:$L$137,11,FALSE)="","",(VLOOKUP($B87,'Messieurs BRUT'!$B$6:$L$137,11,FALSE)))</f>
        <v/>
      </c>
      <c r="AA87" s="45" t="str">
        <f>IF(VLOOKUP($B87,'Messieurs NET'!$B$6:$L$137,11,FALSE)="","",(VLOOKUP($B87,'Messieurs NET'!$B$6:$L$137,11,FALSE)))</f>
        <v/>
      </c>
      <c r="AB87" s="68" t="str">
        <f t="shared" si="35"/>
        <v/>
      </c>
      <c r="AC87" s="45" t="str">
        <f>IF(VLOOKUP($B87,'Messieurs BRUT'!$B$6:$M$137,12,FALSE)="","",(VLOOKUP($B87,'Messieurs BRUT'!$B$6:$M$137,12,FALSE)))</f>
        <v/>
      </c>
      <c r="AD87" s="45" t="str">
        <f>IF(VLOOKUP($B87,'Messieurs NET'!$B$6:$M$137,12,FALSE)="","",(VLOOKUP($B87,'Messieurs NET'!$B$6:$M$137,12,FALSE)))</f>
        <v/>
      </c>
      <c r="AE87" s="68" t="str">
        <f t="shared" si="36"/>
        <v/>
      </c>
      <c r="AF87" s="45" t="str">
        <f>IF(VLOOKUP($B87,'Messieurs BRUT'!$B$6:$N$137,13,FALSE)="","",(VLOOKUP($B87,'Messieurs BRUT'!$B$6:$N$137,13,FALSE)))</f>
        <v/>
      </c>
      <c r="AG87" s="45" t="str">
        <f>IF(VLOOKUP($B87,'Messieurs NET'!$B$6:$N$137,13,FALSE)="","",(VLOOKUP($B87,'Messieurs NET'!$B$6:$N$137,13,FALSE)))</f>
        <v/>
      </c>
      <c r="AH87" s="68" t="str">
        <f t="shared" si="37"/>
        <v/>
      </c>
      <c r="AI87" s="68">
        <f t="shared" si="38"/>
        <v>78</v>
      </c>
      <c r="AJ87" s="69">
        <f t="shared" si="39"/>
        <v>2</v>
      </c>
      <c r="AK87" s="69">
        <f>IF(AJ87&lt;8,0,+SMALL(($G87,$J87,$M87,$P87,$S87,$V87,$Y87,$AB87,$AE87,$AH87),1))</f>
        <v>0</v>
      </c>
      <c r="AL87" s="69">
        <f>IF(AJ87&lt;9,0,+SMALL(($G87,$J87,$M87,$P87,$S87,$V87,$Y87,$AB87,$AE87,$AH87),2))</f>
        <v>0</v>
      </c>
      <c r="AM87" s="69">
        <f>IF(AJ87&lt;10,0,+SMALL(($G87,$J87,$M87,$P87,$S87,$V87,$Y87,$AB87,$AE87,$AH87),3))</f>
        <v>0</v>
      </c>
      <c r="AN87" s="69">
        <f t="shared" si="40"/>
        <v>78</v>
      </c>
      <c r="AO87" s="69">
        <f t="shared" si="41"/>
        <v>82</v>
      </c>
    </row>
    <row r="88" spans="2:41" ht="14.4">
      <c r="B88" s="65" t="s">
        <v>87</v>
      </c>
      <c r="C88" s="66"/>
      <c r="D88" s="95" t="s">
        <v>20</v>
      </c>
      <c r="E88" s="45" t="str">
        <f>IF(VLOOKUP($B88,'Messieurs BRUT'!$B$6:$E$137,4,FALSE)="","",(VLOOKUP($B88,'Messieurs BRUT'!$B$6:$E$137,4,FALSE)))</f>
        <v/>
      </c>
      <c r="F88" s="45" t="str">
        <f>IF(VLOOKUP($B88,'Messieurs NET'!$B$6:E$137,4,FALSE)="","",(VLOOKUP($B88,'Messieurs NET'!$B$6:$E$137,4,FALSE)))</f>
        <v/>
      </c>
      <c r="G88" s="68" t="str">
        <f t="shared" si="28"/>
        <v/>
      </c>
      <c r="H88" s="45">
        <f>IF(VLOOKUP($B88,'Messieurs BRUT'!$B$6:$F$137,5,FALSE)="","",(VLOOKUP($B88,'Messieurs BRUT'!$B$6:$F$137,5,FALSE)))</f>
        <v>8</v>
      </c>
      <c r="I88" s="45">
        <f>IF(VLOOKUP($B88,'Messieurs NET'!$B$6:$F$137,5,FALSE)="","",(VLOOKUP($B88,'Messieurs NET'!$B$6:$F$137,5,FALSE)))</f>
        <v>20</v>
      </c>
      <c r="J88" s="68">
        <f t="shared" si="29"/>
        <v>28</v>
      </c>
      <c r="K88" s="45">
        <f>IF(VLOOKUP($B88,'Messieurs BRUT'!$B$6:$G$137,6,FALSE)="","",(VLOOKUP($B88,'Messieurs BRUT'!$B$6:$G$137,6,FALSE)))</f>
        <v>15</v>
      </c>
      <c r="L88" s="45">
        <f>IF(VLOOKUP($B88,'Messieurs NET'!$B$6:$G$137,6,FALSE)="","",(VLOOKUP($B88,'Messieurs NET'!$B$6:$G$137,6,FALSE)))</f>
        <v>31</v>
      </c>
      <c r="M88" s="68">
        <f t="shared" si="30"/>
        <v>46</v>
      </c>
      <c r="N88" s="45" t="str">
        <f>IF(VLOOKUP($B88,'Messieurs BRUT'!$B$6:$H$137,7,FALSE)="","",(VLOOKUP($B88,'Messieurs BRUT'!$B$6:$H$137,7,FALSE)))</f>
        <v/>
      </c>
      <c r="O88" s="45" t="str">
        <f>IF(VLOOKUP($B88,'Messieurs NET'!$B$6:$H$137,7,FALSE)="","",(VLOOKUP($B88,'Messieurs NET'!$B$6:$H$137,7,FALSE)))</f>
        <v/>
      </c>
      <c r="P88" s="68" t="str">
        <f t="shared" si="31"/>
        <v/>
      </c>
      <c r="Q88" s="45" t="str">
        <f>IF(VLOOKUP($B88,'Messieurs BRUT'!$B$6:$J$137,8,FALSE)="","",(VLOOKUP($B88,'Messieurs BRUT'!$B$6:$J$137,8,FALSE)))</f>
        <v/>
      </c>
      <c r="R88" s="45" t="str">
        <f>IF(VLOOKUP($B88,'Messieurs NET'!$B$6:$J$137,8,FALSE)="","",(VLOOKUP($B88,'Messieurs NET'!$B$6:$J$137,8,FALSE)))</f>
        <v/>
      </c>
      <c r="S88" s="68" t="str">
        <f t="shared" si="32"/>
        <v/>
      </c>
      <c r="T88" s="45" t="str">
        <f>IF(VLOOKUP($B88,'Messieurs BRUT'!$B$6:$J$137,9,FALSE)="","",(VLOOKUP($B88,'Messieurs BRUT'!$B$6:$J$137,9,FALSE)))</f>
        <v/>
      </c>
      <c r="U88" s="45" t="str">
        <f>IF(VLOOKUP($B88,'Messieurs NET'!$B$6:$J$137,9,FALSE)="","",(VLOOKUP($B88,'Messieurs NET'!$B$6:$J$137,9,FALSE)))</f>
        <v/>
      </c>
      <c r="V88" s="68" t="str">
        <f t="shared" si="33"/>
        <v/>
      </c>
      <c r="W88" s="45" t="str">
        <f>IF(VLOOKUP($B88,'Messieurs BRUT'!$B$6:$M$137,10,FALSE)="","",(VLOOKUP($B88,'Messieurs BRUT'!$B$6:$M$137,10,FALSE)))</f>
        <v/>
      </c>
      <c r="X88" s="45" t="str">
        <f>IF(VLOOKUP($B88,'Messieurs NET'!$B$6:$M$137,10,FALSE)="","",(VLOOKUP($B88,'Messieurs NET'!$B$6:$M$137,10,FALSE)))</f>
        <v/>
      </c>
      <c r="Y88" s="68" t="str">
        <f t="shared" si="34"/>
        <v/>
      </c>
      <c r="Z88" s="45" t="str">
        <f>IF(VLOOKUP($B88,'Messieurs BRUT'!$B$6:$L$137,11,FALSE)="","",(VLOOKUP($B88,'Messieurs BRUT'!$B$6:$L$137,11,FALSE)))</f>
        <v/>
      </c>
      <c r="AA88" s="45" t="str">
        <f>IF(VLOOKUP($B88,'Messieurs NET'!$B$6:$L$137,11,FALSE)="","",(VLOOKUP($B88,'Messieurs NET'!$B$6:$L$137,11,FALSE)))</f>
        <v/>
      </c>
      <c r="AB88" s="68" t="str">
        <f t="shared" si="35"/>
        <v/>
      </c>
      <c r="AC88" s="45" t="str">
        <f>IF(VLOOKUP($B88,'Messieurs BRUT'!$B$6:$M$137,12,FALSE)="","",(VLOOKUP($B88,'Messieurs BRUT'!$B$6:$M$137,12,FALSE)))</f>
        <v/>
      </c>
      <c r="AD88" s="45" t="str">
        <f>IF(VLOOKUP($B88,'Messieurs NET'!$B$6:$M$137,12,FALSE)="","",(VLOOKUP($B88,'Messieurs NET'!$B$6:$M$137,12,FALSE)))</f>
        <v/>
      </c>
      <c r="AE88" s="68" t="str">
        <f t="shared" si="36"/>
        <v/>
      </c>
      <c r="AF88" s="45" t="str">
        <f>IF(VLOOKUP($B88,'Messieurs BRUT'!$B$6:$N$137,13,FALSE)="","",(VLOOKUP($B88,'Messieurs BRUT'!$B$6:$N$137,13,FALSE)))</f>
        <v/>
      </c>
      <c r="AG88" s="45" t="str">
        <f>IF(VLOOKUP($B88,'Messieurs NET'!$B$6:$N$137,13,FALSE)="","",(VLOOKUP($B88,'Messieurs NET'!$B$6:$N$137,13,FALSE)))</f>
        <v/>
      </c>
      <c r="AH88" s="68" t="str">
        <f t="shared" si="37"/>
        <v/>
      </c>
      <c r="AI88" s="68">
        <f t="shared" si="38"/>
        <v>74</v>
      </c>
      <c r="AJ88" s="69">
        <f t="shared" si="39"/>
        <v>2</v>
      </c>
      <c r="AK88" s="69">
        <f>IF(AJ88&lt;8,0,+SMALL(($G88,$J88,$M88,$P88,$S88,$V88,$Y88,$AB88,$AE88,$AH88),1))</f>
        <v>0</v>
      </c>
      <c r="AL88" s="69">
        <f>IF(AJ88&lt;9,0,+SMALL(($G88,$J88,$M88,$P88,$S88,$V88,$Y88,$AB88,$AE88,$AH88),2))</f>
        <v>0</v>
      </c>
      <c r="AM88" s="69">
        <f>IF(AJ88&lt;10,0,+SMALL(($G88,$J88,$M88,$P88,$S88,$V88,$Y88,$AB88,$AE88,$AH88),3))</f>
        <v>0</v>
      </c>
      <c r="AN88" s="69">
        <f t="shared" si="40"/>
        <v>74</v>
      </c>
      <c r="AO88" s="69">
        <f t="shared" si="41"/>
        <v>83</v>
      </c>
    </row>
    <row r="89" spans="2:41" ht="14.4">
      <c r="B89" s="65" t="s">
        <v>47</v>
      </c>
      <c r="C89" s="66"/>
      <c r="D89" s="95" t="s">
        <v>20</v>
      </c>
      <c r="E89" s="45" t="str">
        <f>IF(VLOOKUP($B89,'Messieurs BRUT'!$B$6:$E$137,4,FALSE)="","",(VLOOKUP($B89,'Messieurs BRUT'!$B$6:$E$137,4,FALSE)))</f>
        <v/>
      </c>
      <c r="F89" s="45" t="str">
        <f>IF(VLOOKUP($B89,'Messieurs NET'!$B$6:E$137,4,FALSE)="","",(VLOOKUP($B89,'Messieurs NET'!$B$6:$E$137,4,FALSE)))</f>
        <v/>
      </c>
      <c r="G89" s="68" t="str">
        <f t="shared" si="28"/>
        <v/>
      </c>
      <c r="H89" s="45">
        <f>IF(VLOOKUP($B89,'Messieurs BRUT'!$B$6:$F$137,5,FALSE)="","",(VLOOKUP($B89,'Messieurs BRUT'!$B$6:$F$137,5,FALSE)))</f>
        <v>8</v>
      </c>
      <c r="I89" s="45">
        <f>IF(VLOOKUP($B89,'Messieurs NET'!$B$6:$F$137,5,FALSE)="","",(VLOOKUP($B89,'Messieurs NET'!$B$6:$F$137,5,FALSE)))</f>
        <v>24</v>
      </c>
      <c r="J89" s="68">
        <f t="shared" si="29"/>
        <v>32</v>
      </c>
      <c r="K89" s="45" t="str">
        <f>IF(VLOOKUP($B89,'Messieurs BRUT'!$B$6:$G$137,6,FALSE)="","",(VLOOKUP($B89,'Messieurs BRUT'!$B$6:$G$137,6,FALSE)))</f>
        <v/>
      </c>
      <c r="L89" s="45" t="str">
        <f>IF(VLOOKUP($B89,'Messieurs NET'!$B$6:$G$137,6,FALSE)="","",(VLOOKUP($B89,'Messieurs NET'!$B$6:$G$137,6,FALSE)))</f>
        <v/>
      </c>
      <c r="M89" s="68" t="str">
        <f t="shared" si="30"/>
        <v/>
      </c>
      <c r="N89" s="45" t="str">
        <f>IF(VLOOKUP($B89,'Messieurs BRUT'!$B$6:$H$137,7,FALSE)="","",(VLOOKUP($B89,'Messieurs BRUT'!$B$6:$H$137,7,FALSE)))</f>
        <v/>
      </c>
      <c r="O89" s="45" t="str">
        <f>IF(VLOOKUP($B89,'Messieurs NET'!$B$6:$H$137,7,FALSE)="","",(VLOOKUP($B89,'Messieurs NET'!$B$6:$H$137,7,FALSE)))</f>
        <v/>
      </c>
      <c r="P89" s="68" t="str">
        <f t="shared" si="31"/>
        <v/>
      </c>
      <c r="Q89" s="45" t="str">
        <f>IF(VLOOKUP($B89,'Messieurs BRUT'!$B$6:$J$137,8,FALSE)="","",(VLOOKUP($B89,'Messieurs BRUT'!$B$6:$J$137,8,FALSE)))</f>
        <v/>
      </c>
      <c r="R89" s="45" t="str">
        <f>IF(VLOOKUP($B89,'Messieurs NET'!$B$6:$J$137,8,FALSE)="","",(VLOOKUP($B89,'Messieurs NET'!$B$6:$J$137,8,FALSE)))</f>
        <v/>
      </c>
      <c r="S89" s="68" t="str">
        <f t="shared" si="32"/>
        <v/>
      </c>
      <c r="T89" s="45" t="str">
        <f>IF(VLOOKUP($B89,'Messieurs BRUT'!$B$6:$J$137,9,FALSE)="","",(VLOOKUP($B89,'Messieurs BRUT'!$B$6:$J$137,9,FALSE)))</f>
        <v/>
      </c>
      <c r="U89" s="45" t="str">
        <f>IF(VLOOKUP($B89,'Messieurs NET'!$B$6:$J$137,9,FALSE)="","",(VLOOKUP($B89,'Messieurs NET'!$B$6:$J$137,9,FALSE)))</f>
        <v/>
      </c>
      <c r="V89" s="68" t="str">
        <f t="shared" si="33"/>
        <v/>
      </c>
      <c r="W89" s="45" t="str">
        <f>IF(VLOOKUP($B89,'Messieurs BRUT'!$B$6:$M$137,10,FALSE)="","",(VLOOKUP($B89,'Messieurs BRUT'!$B$6:$M$137,10,FALSE)))</f>
        <v/>
      </c>
      <c r="X89" s="45" t="str">
        <f>IF(VLOOKUP($B89,'Messieurs NET'!$B$6:$M$137,10,FALSE)="","",(VLOOKUP($B89,'Messieurs NET'!$B$6:$M$137,10,FALSE)))</f>
        <v/>
      </c>
      <c r="Y89" s="68" t="str">
        <f t="shared" si="34"/>
        <v/>
      </c>
      <c r="Z89" s="45" t="str">
        <f>IF(VLOOKUP($B89,'Messieurs BRUT'!$B$6:$L$137,11,FALSE)="","",(VLOOKUP($B89,'Messieurs BRUT'!$B$6:$L$137,11,FALSE)))</f>
        <v/>
      </c>
      <c r="AA89" s="45" t="str">
        <f>IF(VLOOKUP($B89,'Messieurs NET'!$B$6:$L$137,11,FALSE)="","",(VLOOKUP($B89,'Messieurs NET'!$B$6:$L$137,11,FALSE)))</f>
        <v/>
      </c>
      <c r="AB89" s="68" t="str">
        <f t="shared" si="35"/>
        <v/>
      </c>
      <c r="AC89" s="45" t="str">
        <f>IF(VLOOKUP($B89,'Messieurs BRUT'!$B$6:$M$137,12,FALSE)="","",(VLOOKUP($B89,'Messieurs BRUT'!$B$6:$M$137,12,FALSE)))</f>
        <v/>
      </c>
      <c r="AD89" s="45" t="str">
        <f>IF(VLOOKUP($B89,'Messieurs NET'!$B$6:$M$137,12,FALSE)="","",(VLOOKUP($B89,'Messieurs NET'!$B$6:$M$137,12,FALSE)))</f>
        <v/>
      </c>
      <c r="AE89" s="68" t="str">
        <f t="shared" si="36"/>
        <v/>
      </c>
      <c r="AF89" s="45">
        <f>IF(VLOOKUP($B89,'Messieurs BRUT'!$B$6:$N$137,13,FALSE)="","",(VLOOKUP($B89,'Messieurs BRUT'!$B$6:$N$137,13,FALSE)))</f>
        <v>11</v>
      </c>
      <c r="AG89" s="45">
        <f>IF(VLOOKUP($B89,'Messieurs NET'!$B$6:$N$137,13,FALSE)="","",(VLOOKUP($B89,'Messieurs NET'!$B$6:$N$137,13,FALSE)))</f>
        <v>29</v>
      </c>
      <c r="AH89" s="68">
        <f t="shared" si="37"/>
        <v>40</v>
      </c>
      <c r="AI89" s="68">
        <f t="shared" si="38"/>
        <v>72</v>
      </c>
      <c r="AJ89" s="69">
        <f t="shared" si="39"/>
        <v>2</v>
      </c>
      <c r="AK89" s="69">
        <f>IF(AJ89&lt;8,0,+SMALL(($G89,$J89,$M89,$P89,$S89,$V89,$Y89,$AB89,$AE89,$AH89),1))</f>
        <v>0</v>
      </c>
      <c r="AL89" s="69">
        <f>IF(AJ89&lt;9,0,+SMALL(($G89,$J89,$M89,$P89,$S89,$V89,$Y89,$AB89,$AE89,$AH89),2))</f>
        <v>0</v>
      </c>
      <c r="AM89" s="69">
        <f>IF(AJ89&lt;10,0,+SMALL(($G89,$J89,$M89,$P89,$S89,$V89,$Y89,$AB89,$AE89,$AH89),3))</f>
        <v>0</v>
      </c>
      <c r="AN89" s="69">
        <f t="shared" si="40"/>
        <v>72</v>
      </c>
      <c r="AO89" s="69">
        <f t="shared" si="41"/>
        <v>84</v>
      </c>
    </row>
    <row r="90" spans="2:41" ht="14.4">
      <c r="B90" s="65" t="s">
        <v>181</v>
      </c>
      <c r="C90" s="66"/>
      <c r="D90" s="71" t="s">
        <v>5</v>
      </c>
      <c r="E90" s="45">
        <f>IF(VLOOKUP($B90,'Messieurs BRUT'!$B$6:$E$137,4,FALSE)="","",(VLOOKUP($B90,'Messieurs BRUT'!$B$6:$E$137,4,FALSE)))</f>
        <v>4</v>
      </c>
      <c r="F90" s="45">
        <f>IF(VLOOKUP($B90,'Messieurs NET'!$B$6:E$137,4,FALSE)="","",(VLOOKUP($B90,'Messieurs NET'!$B$6:$E$137,4,FALSE)))</f>
        <v>38</v>
      </c>
      <c r="G90" s="68">
        <f t="shared" si="28"/>
        <v>42</v>
      </c>
      <c r="H90" s="45">
        <f>IF(VLOOKUP($B90,'Messieurs BRUT'!$B$6:$F$137,5,FALSE)="","",(VLOOKUP($B90,'Messieurs BRUT'!$B$6:$F$137,5,FALSE)))</f>
        <v>6</v>
      </c>
      <c r="I90" s="45">
        <f>IF(VLOOKUP($B90,'Messieurs NET'!$B$6:$F$137,5,FALSE)="","",(VLOOKUP($B90,'Messieurs NET'!$B$6:$F$137,5,FALSE)))</f>
        <v>23</v>
      </c>
      <c r="J90" s="68">
        <f t="shared" si="29"/>
        <v>29</v>
      </c>
      <c r="K90" s="45" t="str">
        <f>IF(VLOOKUP($B90,'Messieurs BRUT'!$B$6:$G$137,6,FALSE)="","",(VLOOKUP($B90,'Messieurs BRUT'!$B$6:$G$137,6,FALSE)))</f>
        <v/>
      </c>
      <c r="L90" s="45" t="str">
        <f>IF(VLOOKUP($B90,'Messieurs NET'!$B$6:$G$137,6,FALSE)="","",(VLOOKUP($B90,'Messieurs NET'!$B$6:$G$137,6,FALSE)))</f>
        <v/>
      </c>
      <c r="M90" s="68" t="str">
        <f t="shared" si="30"/>
        <v/>
      </c>
      <c r="N90" s="45" t="str">
        <f>IF(VLOOKUP($B90,'Messieurs BRUT'!$B$6:$H$137,7,FALSE)="","",(VLOOKUP($B90,'Messieurs BRUT'!$B$6:$H$137,7,FALSE)))</f>
        <v/>
      </c>
      <c r="O90" s="45" t="str">
        <f>IF(VLOOKUP($B90,'Messieurs NET'!$B$6:$H$137,7,FALSE)="","",(VLOOKUP($B90,'Messieurs NET'!$B$6:$H$137,7,FALSE)))</f>
        <v/>
      </c>
      <c r="P90" s="68" t="str">
        <f t="shared" si="31"/>
        <v/>
      </c>
      <c r="Q90" s="45" t="str">
        <f>IF(VLOOKUP($B90,'Messieurs BRUT'!$B$6:$J$137,8,FALSE)="","",(VLOOKUP($B90,'Messieurs BRUT'!$B$6:$J$137,8,FALSE)))</f>
        <v/>
      </c>
      <c r="R90" s="45" t="str">
        <f>IF(VLOOKUP($B90,'Messieurs NET'!$B$6:$J$137,8,FALSE)="","",(VLOOKUP($B90,'Messieurs NET'!$B$6:$J$137,8,FALSE)))</f>
        <v/>
      </c>
      <c r="S90" s="68" t="str">
        <f t="shared" si="32"/>
        <v/>
      </c>
      <c r="T90" s="45" t="str">
        <f>IF(VLOOKUP($B90,'Messieurs BRUT'!$B$6:$J$137,9,FALSE)="","",(VLOOKUP($B90,'Messieurs BRUT'!$B$6:$J$137,9,FALSE)))</f>
        <v/>
      </c>
      <c r="U90" s="45" t="str">
        <f>IF(VLOOKUP($B90,'Messieurs NET'!$B$6:$J$137,9,FALSE)="","",(VLOOKUP($B90,'Messieurs NET'!$B$6:$J$137,9,FALSE)))</f>
        <v/>
      </c>
      <c r="V90" s="68" t="str">
        <f t="shared" si="33"/>
        <v/>
      </c>
      <c r="W90" s="45" t="str">
        <f>IF(VLOOKUP($B90,'Messieurs BRUT'!$B$6:$M$137,10,FALSE)="","",(VLOOKUP($B90,'Messieurs BRUT'!$B$6:$M$137,10,FALSE)))</f>
        <v/>
      </c>
      <c r="X90" s="45" t="str">
        <f>IF(VLOOKUP($B90,'Messieurs NET'!$B$6:$M$137,10,FALSE)="","",(VLOOKUP($B90,'Messieurs NET'!$B$6:$M$137,10,FALSE)))</f>
        <v/>
      </c>
      <c r="Y90" s="68" t="str">
        <f t="shared" si="34"/>
        <v/>
      </c>
      <c r="Z90" s="45" t="str">
        <f>IF(VLOOKUP($B90,'Messieurs BRUT'!$B$6:$L$137,11,FALSE)="","",(VLOOKUP($B90,'Messieurs BRUT'!$B$6:$L$137,11,FALSE)))</f>
        <v/>
      </c>
      <c r="AA90" s="45" t="str">
        <f>IF(VLOOKUP($B90,'Messieurs NET'!$B$6:$L$137,11,FALSE)="","",(VLOOKUP($B90,'Messieurs NET'!$B$6:$L$137,11,FALSE)))</f>
        <v/>
      </c>
      <c r="AB90" s="68" t="str">
        <f t="shared" si="35"/>
        <v/>
      </c>
      <c r="AC90" s="45" t="str">
        <f>IF(VLOOKUP($B90,'Messieurs BRUT'!$B$6:$M$137,12,FALSE)="","",(VLOOKUP($B90,'Messieurs BRUT'!$B$6:$M$137,12,FALSE)))</f>
        <v/>
      </c>
      <c r="AD90" s="45" t="str">
        <f>IF(VLOOKUP($B90,'Messieurs NET'!$B$6:$M$137,12,FALSE)="","",(VLOOKUP($B90,'Messieurs NET'!$B$6:$M$137,12,FALSE)))</f>
        <v/>
      </c>
      <c r="AE90" s="68" t="str">
        <f t="shared" si="36"/>
        <v/>
      </c>
      <c r="AF90" s="45" t="str">
        <f>IF(VLOOKUP($B90,'Messieurs BRUT'!$B$6:$N$137,13,FALSE)="","",(VLOOKUP($B90,'Messieurs BRUT'!$B$6:$N$137,13,FALSE)))</f>
        <v/>
      </c>
      <c r="AG90" s="45" t="str">
        <f>IF(VLOOKUP($B90,'Messieurs NET'!$B$6:$N$137,13,FALSE)="","",(VLOOKUP($B90,'Messieurs NET'!$B$6:$N$137,13,FALSE)))</f>
        <v/>
      </c>
      <c r="AH90" s="68" t="str">
        <f t="shared" si="37"/>
        <v/>
      </c>
      <c r="AI90" s="68">
        <f t="shared" si="38"/>
        <v>71</v>
      </c>
      <c r="AJ90" s="69">
        <f t="shared" si="39"/>
        <v>2</v>
      </c>
      <c r="AK90" s="69">
        <f>IF(AJ90&lt;8,0,+SMALL(($G90,$J90,$M90,$P90,$S90,$V90,$Y90,$AB90,$AE90,$AH90),1))</f>
        <v>0</v>
      </c>
      <c r="AL90" s="69">
        <f>IF(AJ90&lt;9,0,+SMALL(($G90,$J90,$M90,$P90,$S90,$V90,$Y90,$AB90,$AE90,$AH90),2))</f>
        <v>0</v>
      </c>
      <c r="AM90" s="69">
        <f>IF(AJ90&lt;10,0,+SMALL(($G90,$J90,$M90,$P90,$S90,$V90,$Y90,$AB90,$AE90,$AH90),3))</f>
        <v>0</v>
      </c>
      <c r="AN90" s="69">
        <f t="shared" si="40"/>
        <v>71</v>
      </c>
      <c r="AO90" s="69">
        <f t="shared" si="41"/>
        <v>85</v>
      </c>
    </row>
    <row r="91" spans="2:41" ht="14.4">
      <c r="B91" s="65" t="s">
        <v>190</v>
      </c>
      <c r="C91" s="66"/>
      <c r="D91" s="95" t="s">
        <v>20</v>
      </c>
      <c r="E91" s="45">
        <f>IF(VLOOKUP($B91,'Messieurs BRUT'!$B$6:$E$137,4,FALSE)="","",(VLOOKUP($B91,'Messieurs BRUT'!$B$6:$E$137,4,FALSE)))</f>
        <v>8</v>
      </c>
      <c r="F91" s="45">
        <f>IF(VLOOKUP($B91,'Messieurs NET'!$B$6:E$137,4,FALSE)="","",(VLOOKUP($B91,'Messieurs NET'!$B$6:$E$137,4,FALSE)))</f>
        <v>25</v>
      </c>
      <c r="G91" s="68">
        <f t="shared" si="28"/>
        <v>33</v>
      </c>
      <c r="H91" s="45" t="str">
        <f>IF(VLOOKUP($B91,'Messieurs BRUT'!$B$6:$F$137,5,FALSE)="","",(VLOOKUP($B91,'Messieurs BRUT'!$B$6:$F$137,5,FALSE)))</f>
        <v/>
      </c>
      <c r="I91" s="45" t="str">
        <f>IF(VLOOKUP($B91,'Messieurs NET'!$B$6:$F$137,5,FALSE)="","",(VLOOKUP($B91,'Messieurs NET'!$B$6:$F$137,5,FALSE)))</f>
        <v/>
      </c>
      <c r="J91" s="68" t="str">
        <f t="shared" si="29"/>
        <v/>
      </c>
      <c r="K91" s="45">
        <f>IF(VLOOKUP($B91,'Messieurs BRUT'!$B$6:$G$137,6,FALSE)="","",(VLOOKUP($B91,'Messieurs BRUT'!$B$6:$G$137,6,FALSE)))</f>
        <v>10</v>
      </c>
      <c r="L91" s="45">
        <f>IF(VLOOKUP($B91,'Messieurs NET'!$B$6:$G$137,6,FALSE)="","",(VLOOKUP($B91,'Messieurs NET'!$B$6:$G$137,6,FALSE)))</f>
        <v>28</v>
      </c>
      <c r="M91" s="68">
        <f t="shared" si="30"/>
        <v>38</v>
      </c>
      <c r="N91" s="45" t="str">
        <f>IF(VLOOKUP($B91,'Messieurs BRUT'!$B$6:$H$137,7,FALSE)="","",(VLOOKUP($B91,'Messieurs BRUT'!$B$6:$H$137,7,FALSE)))</f>
        <v/>
      </c>
      <c r="O91" s="45" t="str">
        <f>IF(VLOOKUP($B91,'Messieurs NET'!$B$6:$H$137,7,FALSE)="","",(VLOOKUP($B91,'Messieurs NET'!$B$6:$H$137,7,FALSE)))</f>
        <v/>
      </c>
      <c r="P91" s="68" t="str">
        <f t="shared" si="31"/>
        <v/>
      </c>
      <c r="Q91" s="45" t="str">
        <f>IF(VLOOKUP($B91,'Messieurs BRUT'!$B$6:$J$137,8,FALSE)="","",(VLOOKUP($B91,'Messieurs BRUT'!$B$6:$J$137,8,FALSE)))</f>
        <v/>
      </c>
      <c r="R91" s="45" t="str">
        <f>IF(VLOOKUP($B91,'Messieurs NET'!$B$6:$J$137,8,FALSE)="","",(VLOOKUP($B91,'Messieurs NET'!$B$6:$J$137,8,FALSE)))</f>
        <v/>
      </c>
      <c r="S91" s="68" t="str">
        <f t="shared" si="32"/>
        <v/>
      </c>
      <c r="T91" s="45" t="str">
        <f>IF(VLOOKUP($B91,'Messieurs BRUT'!$B$6:$J$137,9,FALSE)="","",(VLOOKUP($B91,'Messieurs BRUT'!$B$6:$J$137,9,FALSE)))</f>
        <v/>
      </c>
      <c r="U91" s="45" t="str">
        <f>IF(VLOOKUP($B91,'Messieurs NET'!$B$6:$J$137,9,FALSE)="","",(VLOOKUP($B91,'Messieurs NET'!$B$6:$J$137,9,FALSE)))</f>
        <v/>
      </c>
      <c r="V91" s="68" t="str">
        <f t="shared" si="33"/>
        <v/>
      </c>
      <c r="W91" s="45" t="str">
        <f>IF(VLOOKUP($B91,'Messieurs BRUT'!$B$6:$M$137,10,FALSE)="","",(VLOOKUP($B91,'Messieurs BRUT'!$B$6:$M$137,10,FALSE)))</f>
        <v/>
      </c>
      <c r="X91" s="45" t="str">
        <f>IF(VLOOKUP($B91,'Messieurs NET'!$B$6:$M$137,10,FALSE)="","",(VLOOKUP($B91,'Messieurs NET'!$B$6:$M$137,10,FALSE)))</f>
        <v/>
      </c>
      <c r="Y91" s="68" t="str">
        <f t="shared" si="34"/>
        <v/>
      </c>
      <c r="Z91" s="45" t="str">
        <f>IF(VLOOKUP($B91,'Messieurs BRUT'!$B$6:$L$137,11,FALSE)="","",(VLOOKUP($B91,'Messieurs BRUT'!$B$6:$L$137,11,FALSE)))</f>
        <v/>
      </c>
      <c r="AA91" s="45" t="str">
        <f>IF(VLOOKUP($B91,'Messieurs NET'!$B$6:$L$137,11,FALSE)="","",(VLOOKUP($B91,'Messieurs NET'!$B$6:$L$137,11,FALSE)))</f>
        <v/>
      </c>
      <c r="AB91" s="68" t="str">
        <f t="shared" si="35"/>
        <v/>
      </c>
      <c r="AC91" s="45" t="str">
        <f>IF(VLOOKUP($B91,'Messieurs BRUT'!$B$6:$M$137,12,FALSE)="","",(VLOOKUP($B91,'Messieurs BRUT'!$B$6:$M$137,12,FALSE)))</f>
        <v/>
      </c>
      <c r="AD91" s="45" t="str">
        <f>IF(VLOOKUP($B91,'Messieurs NET'!$B$6:$M$137,12,FALSE)="","",(VLOOKUP($B91,'Messieurs NET'!$B$6:$M$137,12,FALSE)))</f>
        <v/>
      </c>
      <c r="AE91" s="68" t="str">
        <f t="shared" si="36"/>
        <v/>
      </c>
      <c r="AF91" s="45" t="str">
        <f>IF(VLOOKUP($B91,'Messieurs BRUT'!$B$6:$N$137,13,FALSE)="","",(VLOOKUP($B91,'Messieurs BRUT'!$B$6:$N$137,13,FALSE)))</f>
        <v/>
      </c>
      <c r="AG91" s="45" t="str">
        <f>IF(VLOOKUP($B91,'Messieurs NET'!$B$6:$N$137,13,FALSE)="","",(VLOOKUP($B91,'Messieurs NET'!$B$6:$N$137,13,FALSE)))</f>
        <v/>
      </c>
      <c r="AH91" s="68" t="str">
        <f t="shared" si="37"/>
        <v/>
      </c>
      <c r="AI91" s="68">
        <f t="shared" si="38"/>
        <v>71</v>
      </c>
      <c r="AJ91" s="69">
        <f t="shared" si="39"/>
        <v>2</v>
      </c>
      <c r="AK91" s="69">
        <f>IF(AJ91&lt;8,0,+SMALL(($G91,$J91,$M91,$P91,$S91,$V91,$Y91,$AB91,$AE91,$AH91),1))</f>
        <v>0</v>
      </c>
      <c r="AL91" s="69">
        <f>IF(AJ91&lt;9,0,+SMALL(($G91,$J91,$M91,$P91,$S91,$V91,$Y91,$AB91,$AE91,$AH91),2))</f>
        <v>0</v>
      </c>
      <c r="AM91" s="69">
        <f>IF(AJ91&lt;10,0,+SMALL(($G91,$J91,$M91,$P91,$S91,$V91,$Y91,$AB91,$AE91,$AH91),3))</f>
        <v>0</v>
      </c>
      <c r="AN91" s="69">
        <f t="shared" si="40"/>
        <v>71</v>
      </c>
      <c r="AO91" s="69">
        <f t="shared" si="41"/>
        <v>85</v>
      </c>
    </row>
    <row r="92" spans="2:41" ht="14.4">
      <c r="B92" s="65" t="s">
        <v>191</v>
      </c>
      <c r="C92" s="66"/>
      <c r="D92" s="95" t="s">
        <v>20</v>
      </c>
      <c r="E92" s="45">
        <f>IF(VLOOKUP($B92,'Messieurs BRUT'!$B$6:$E$137,4,FALSE)="","",(VLOOKUP($B92,'Messieurs BRUT'!$B$6:$E$137,4,FALSE)))</f>
        <v>4</v>
      </c>
      <c r="F92" s="45">
        <f>IF(VLOOKUP($B92,'Messieurs NET'!$B$6:E$137,4,FALSE)="","",(VLOOKUP($B92,'Messieurs NET'!$B$6:$E$137,4,FALSE)))</f>
        <v>24</v>
      </c>
      <c r="G92" s="68">
        <f t="shared" si="28"/>
        <v>28</v>
      </c>
      <c r="H92" s="45" t="str">
        <f>IF(VLOOKUP($B92,'Messieurs BRUT'!$B$6:$F$137,5,FALSE)="","",(VLOOKUP($B92,'Messieurs BRUT'!$B$6:$F$137,5,FALSE)))</f>
        <v/>
      </c>
      <c r="I92" s="45" t="str">
        <f>IF(VLOOKUP($B92,'Messieurs NET'!$B$6:$F$137,5,FALSE)="","",(VLOOKUP($B92,'Messieurs NET'!$B$6:$F$137,5,FALSE)))</f>
        <v/>
      </c>
      <c r="J92" s="68" t="str">
        <f t="shared" si="29"/>
        <v/>
      </c>
      <c r="K92" s="45" t="str">
        <f>IF(VLOOKUP($B92,'Messieurs BRUT'!$B$6:$G$137,6,FALSE)="","",(VLOOKUP($B92,'Messieurs BRUT'!$B$6:$G$137,6,FALSE)))</f>
        <v/>
      </c>
      <c r="L92" s="45" t="str">
        <f>IF(VLOOKUP($B92,'Messieurs NET'!$B$6:$G$137,6,FALSE)="","",(VLOOKUP($B92,'Messieurs NET'!$B$6:$G$137,6,FALSE)))</f>
        <v/>
      </c>
      <c r="M92" s="68" t="str">
        <f t="shared" si="30"/>
        <v/>
      </c>
      <c r="N92" s="45">
        <f>IF(VLOOKUP($B92,'Messieurs BRUT'!$B$6:$H$137,7,FALSE)="","",(VLOOKUP($B92,'Messieurs BRUT'!$B$6:$H$137,7,FALSE)))</f>
        <v>9</v>
      </c>
      <c r="O92" s="45">
        <f>IF(VLOOKUP($B92,'Messieurs NET'!$B$6:$H$137,7,FALSE)="","",(VLOOKUP($B92,'Messieurs NET'!$B$6:$H$137,7,FALSE)))</f>
        <v>33</v>
      </c>
      <c r="P92" s="68">
        <f t="shared" si="31"/>
        <v>42</v>
      </c>
      <c r="Q92" s="45" t="str">
        <f>IF(VLOOKUP($B92,'Messieurs BRUT'!$B$6:$J$137,8,FALSE)="","",(VLOOKUP($B92,'Messieurs BRUT'!$B$6:$J$137,8,FALSE)))</f>
        <v/>
      </c>
      <c r="R92" s="45" t="str">
        <f>IF(VLOOKUP($B92,'Messieurs NET'!$B$6:$J$137,8,FALSE)="","",(VLOOKUP($B92,'Messieurs NET'!$B$6:$J$137,8,FALSE)))</f>
        <v/>
      </c>
      <c r="S92" s="68" t="str">
        <f t="shared" si="32"/>
        <v/>
      </c>
      <c r="T92" s="45" t="str">
        <f>IF(VLOOKUP($B92,'Messieurs BRUT'!$B$6:$J$137,9,FALSE)="","",(VLOOKUP($B92,'Messieurs BRUT'!$B$6:$J$137,9,FALSE)))</f>
        <v/>
      </c>
      <c r="U92" s="45" t="str">
        <f>IF(VLOOKUP($B92,'Messieurs NET'!$B$6:$J$137,9,FALSE)="","",(VLOOKUP($B92,'Messieurs NET'!$B$6:$J$137,9,FALSE)))</f>
        <v/>
      </c>
      <c r="V92" s="68" t="str">
        <f t="shared" si="33"/>
        <v/>
      </c>
      <c r="W92" s="45" t="str">
        <f>IF(VLOOKUP($B92,'Messieurs BRUT'!$B$6:$M$137,10,FALSE)="","",(VLOOKUP($B92,'Messieurs BRUT'!$B$6:$M$137,10,FALSE)))</f>
        <v/>
      </c>
      <c r="X92" s="45" t="str">
        <f>IF(VLOOKUP($B92,'Messieurs NET'!$B$6:$M$137,10,FALSE)="","",(VLOOKUP($B92,'Messieurs NET'!$B$6:$M$137,10,FALSE)))</f>
        <v/>
      </c>
      <c r="Y92" s="68" t="str">
        <f t="shared" si="34"/>
        <v/>
      </c>
      <c r="Z92" s="45" t="str">
        <f>IF(VLOOKUP($B92,'Messieurs BRUT'!$B$6:$L$137,11,FALSE)="","",(VLOOKUP($B92,'Messieurs BRUT'!$B$6:$L$137,11,FALSE)))</f>
        <v/>
      </c>
      <c r="AA92" s="45" t="str">
        <f>IF(VLOOKUP($B92,'Messieurs NET'!$B$6:$L$137,11,FALSE)="","",(VLOOKUP($B92,'Messieurs NET'!$B$6:$L$137,11,FALSE)))</f>
        <v/>
      </c>
      <c r="AB92" s="68" t="str">
        <f t="shared" si="35"/>
        <v/>
      </c>
      <c r="AC92" s="45" t="str">
        <f>IF(VLOOKUP($B92,'Messieurs BRUT'!$B$6:$M$137,12,FALSE)="","",(VLOOKUP($B92,'Messieurs BRUT'!$B$6:$M$137,12,FALSE)))</f>
        <v/>
      </c>
      <c r="AD92" s="45" t="str">
        <f>IF(VLOOKUP($B92,'Messieurs NET'!$B$6:$M$137,12,FALSE)="","",(VLOOKUP($B92,'Messieurs NET'!$B$6:$M$137,12,FALSE)))</f>
        <v/>
      </c>
      <c r="AE92" s="68" t="str">
        <f t="shared" si="36"/>
        <v/>
      </c>
      <c r="AF92" s="45" t="str">
        <f>IF(VLOOKUP($B92,'Messieurs BRUT'!$B$6:$N$137,13,FALSE)="","",(VLOOKUP($B92,'Messieurs BRUT'!$B$6:$N$137,13,FALSE)))</f>
        <v/>
      </c>
      <c r="AG92" s="45" t="str">
        <f>IF(VLOOKUP($B92,'Messieurs NET'!$B$6:$N$137,13,FALSE)="","",(VLOOKUP($B92,'Messieurs NET'!$B$6:$N$137,13,FALSE)))</f>
        <v/>
      </c>
      <c r="AH92" s="68" t="str">
        <f t="shared" si="37"/>
        <v/>
      </c>
      <c r="AI92" s="68">
        <f t="shared" si="38"/>
        <v>70</v>
      </c>
      <c r="AJ92" s="69">
        <f t="shared" si="39"/>
        <v>2</v>
      </c>
      <c r="AK92" s="69">
        <f>IF(AJ92&lt;8,0,+SMALL(($G92,$J92,$M92,$P92,$S92,$V92,$Y92,$AB92,$AE92,$AH92),1))</f>
        <v>0</v>
      </c>
      <c r="AL92" s="69">
        <f>IF(AJ92&lt;9,0,+SMALL(($G92,$J92,$M92,$P92,$S92,$V92,$Y92,$AB92,$AE92,$AH92),2))</f>
        <v>0</v>
      </c>
      <c r="AM92" s="69">
        <f>IF(AJ92&lt;10,0,+SMALL(($G92,$J92,$M92,$P92,$S92,$V92,$Y92,$AB92,$AE92,$AH92),3))</f>
        <v>0</v>
      </c>
      <c r="AN92" s="69">
        <f t="shared" si="40"/>
        <v>70</v>
      </c>
      <c r="AO92" s="69">
        <f t="shared" si="41"/>
        <v>87</v>
      </c>
    </row>
    <row r="93" spans="2:41" ht="14.4">
      <c r="B93" s="65" t="s">
        <v>185</v>
      </c>
      <c r="C93" s="66"/>
      <c r="D93" s="93" t="s">
        <v>140</v>
      </c>
      <c r="E93" s="45">
        <f>IF(VLOOKUP($B93,'Messieurs BRUT'!$B$6:$E$137,4,FALSE)="","",(VLOOKUP($B93,'Messieurs BRUT'!$B$6:$E$137,4,FALSE)))</f>
        <v>3</v>
      </c>
      <c r="F93" s="45">
        <f>IF(VLOOKUP($B93,'Messieurs NET'!$B$6:E$137,4,FALSE)="","",(VLOOKUP($B93,'Messieurs NET'!$B$6:$E$137,4,FALSE)))</f>
        <v>24</v>
      </c>
      <c r="G93" s="68">
        <f t="shared" si="28"/>
        <v>27</v>
      </c>
      <c r="H93" s="45" t="str">
        <f>IF(VLOOKUP($B93,'Messieurs BRUT'!$B$6:$F$137,5,FALSE)="","",(VLOOKUP($B93,'Messieurs BRUT'!$B$6:$F$137,5,FALSE)))</f>
        <v/>
      </c>
      <c r="I93" s="45" t="str">
        <f>IF(VLOOKUP($B93,'Messieurs NET'!$B$6:$F$137,5,FALSE)="","",(VLOOKUP($B93,'Messieurs NET'!$B$6:$F$137,5,FALSE)))</f>
        <v/>
      </c>
      <c r="J93" s="68" t="str">
        <f t="shared" si="29"/>
        <v/>
      </c>
      <c r="K93" s="45" t="str">
        <f>IF(VLOOKUP($B93,'Messieurs BRUT'!$B$6:$G$137,6,FALSE)="","",(VLOOKUP($B93,'Messieurs BRUT'!$B$6:$G$137,6,FALSE)))</f>
        <v/>
      </c>
      <c r="L93" s="45" t="str">
        <f>IF(VLOOKUP($B93,'Messieurs NET'!$B$6:$G$137,6,FALSE)="","",(VLOOKUP($B93,'Messieurs NET'!$B$6:$G$137,6,FALSE)))</f>
        <v/>
      </c>
      <c r="M93" s="68" t="str">
        <f t="shared" si="30"/>
        <v/>
      </c>
      <c r="N93" s="45" t="str">
        <f>IF(VLOOKUP($B93,'Messieurs BRUT'!$B$6:$H$137,7,FALSE)="","",(VLOOKUP($B93,'Messieurs BRUT'!$B$6:$H$137,7,FALSE)))</f>
        <v/>
      </c>
      <c r="O93" s="45" t="str">
        <f>IF(VLOOKUP($B93,'Messieurs NET'!$B$6:$H$137,7,FALSE)="","",(VLOOKUP($B93,'Messieurs NET'!$B$6:$H$137,7,FALSE)))</f>
        <v/>
      </c>
      <c r="P93" s="68" t="str">
        <f t="shared" si="31"/>
        <v/>
      </c>
      <c r="Q93" s="45" t="str">
        <f>IF(VLOOKUP($B93,'Messieurs BRUT'!$B$6:$J$137,8,FALSE)="","",(VLOOKUP($B93,'Messieurs BRUT'!$B$6:$J$137,8,FALSE)))</f>
        <v/>
      </c>
      <c r="R93" s="45" t="str">
        <f>IF(VLOOKUP($B93,'Messieurs NET'!$B$6:$J$137,8,FALSE)="","",(VLOOKUP($B93,'Messieurs NET'!$B$6:$J$137,8,FALSE)))</f>
        <v/>
      </c>
      <c r="S93" s="68" t="str">
        <f t="shared" si="32"/>
        <v/>
      </c>
      <c r="T93" s="45" t="str">
        <f>IF(VLOOKUP($B93,'Messieurs BRUT'!$B$6:$J$137,9,FALSE)="","",(VLOOKUP($B93,'Messieurs BRUT'!$B$6:$J$137,9,FALSE)))</f>
        <v/>
      </c>
      <c r="U93" s="45" t="str">
        <f>IF(VLOOKUP($B93,'Messieurs NET'!$B$6:$J$137,9,FALSE)="","",(VLOOKUP($B93,'Messieurs NET'!$B$6:$J$137,9,FALSE)))</f>
        <v/>
      </c>
      <c r="V93" s="68" t="str">
        <f t="shared" si="33"/>
        <v/>
      </c>
      <c r="W93" s="45" t="str">
        <f>IF(VLOOKUP($B93,'Messieurs BRUT'!$B$6:$M$137,10,FALSE)="","",(VLOOKUP($B93,'Messieurs BRUT'!$B$6:$M$137,10,FALSE)))</f>
        <v/>
      </c>
      <c r="X93" s="45" t="str">
        <f>IF(VLOOKUP($B93,'Messieurs NET'!$B$6:$M$137,10,FALSE)="","",(VLOOKUP($B93,'Messieurs NET'!$B$6:$M$137,10,FALSE)))</f>
        <v/>
      </c>
      <c r="Y93" s="68" t="str">
        <f t="shared" si="34"/>
        <v/>
      </c>
      <c r="Z93" s="45" t="str">
        <f>IF(VLOOKUP($B93,'Messieurs BRUT'!$B$6:$L$137,11,FALSE)="","",(VLOOKUP($B93,'Messieurs BRUT'!$B$6:$L$137,11,FALSE)))</f>
        <v/>
      </c>
      <c r="AA93" s="45" t="str">
        <f>IF(VLOOKUP($B93,'Messieurs NET'!$B$6:$L$137,11,FALSE)="","",(VLOOKUP($B93,'Messieurs NET'!$B$6:$L$137,11,FALSE)))</f>
        <v/>
      </c>
      <c r="AB93" s="68" t="str">
        <f t="shared" si="35"/>
        <v/>
      </c>
      <c r="AC93" s="45" t="str">
        <f>IF(VLOOKUP($B93,'Messieurs BRUT'!$B$6:$M$137,12,FALSE)="","",(VLOOKUP($B93,'Messieurs BRUT'!$B$6:$M$137,12,FALSE)))</f>
        <v/>
      </c>
      <c r="AD93" s="45" t="str">
        <f>IF(VLOOKUP($B93,'Messieurs NET'!$B$6:$M$137,12,FALSE)="","",(VLOOKUP($B93,'Messieurs NET'!$B$6:$M$137,12,FALSE)))</f>
        <v/>
      </c>
      <c r="AE93" s="68" t="str">
        <f t="shared" si="36"/>
        <v/>
      </c>
      <c r="AF93" s="45">
        <f>IF(VLOOKUP($B93,'Messieurs BRUT'!$B$6:$N$137,13,FALSE)="","",(VLOOKUP($B93,'Messieurs BRUT'!$B$6:$N$137,13,FALSE)))</f>
        <v>9</v>
      </c>
      <c r="AG93" s="45">
        <f>IF(VLOOKUP($B93,'Messieurs NET'!$B$6:$N$137,13,FALSE)="","",(VLOOKUP($B93,'Messieurs NET'!$B$6:$N$137,13,FALSE)))</f>
        <v>34</v>
      </c>
      <c r="AH93" s="68">
        <f t="shared" si="37"/>
        <v>43</v>
      </c>
      <c r="AI93" s="68">
        <f t="shared" si="38"/>
        <v>70</v>
      </c>
      <c r="AJ93" s="69">
        <f t="shared" si="39"/>
        <v>2</v>
      </c>
      <c r="AK93" s="69">
        <f>IF(AJ93&lt;8,0,+SMALL(($G93,$J93,$M93,$P93,$S93,$V93,$Y93,$AB93,$AE93,$AH93),1))</f>
        <v>0</v>
      </c>
      <c r="AL93" s="69">
        <f>IF(AJ93&lt;9,0,+SMALL(($G93,$J93,$M93,$P93,$S93,$V93,$Y93,$AB93,$AE93,$AH93),2))</f>
        <v>0</v>
      </c>
      <c r="AM93" s="69">
        <f>IF(AJ93&lt;10,0,+SMALL(($G93,$J93,$M93,$P93,$S93,$V93,$Y93,$AB93,$AE93,$AH93),3))</f>
        <v>0</v>
      </c>
      <c r="AN93" s="69">
        <f t="shared" si="40"/>
        <v>70</v>
      </c>
      <c r="AO93" s="69">
        <f t="shared" si="41"/>
        <v>87</v>
      </c>
    </row>
    <row r="94" spans="2:41" ht="14.4">
      <c r="B94" s="65" t="s">
        <v>258</v>
      </c>
      <c r="C94" s="45"/>
      <c r="D94" s="63" t="s">
        <v>27</v>
      </c>
      <c r="E94" s="45" t="str">
        <f>IF(VLOOKUP($B94,'Messieurs BRUT'!$B$6:$E$137,4,FALSE)="","",(VLOOKUP($B94,'Messieurs BRUT'!$B$6:$E$137,4,FALSE)))</f>
        <v/>
      </c>
      <c r="F94" s="45" t="str">
        <f>IF(VLOOKUP($B94,'Messieurs NET'!$B$6:E$137,4,FALSE)="","",(VLOOKUP($B94,'Messieurs NET'!$B$6:$E$137,4,FALSE)))</f>
        <v/>
      </c>
      <c r="G94" s="68" t="str">
        <f t="shared" si="28"/>
        <v/>
      </c>
      <c r="H94" s="45" t="str">
        <f>IF(VLOOKUP($B94,'Messieurs BRUT'!$B$6:$F$137,5,FALSE)="","",(VLOOKUP($B94,'Messieurs BRUT'!$B$6:$F$137,5,FALSE)))</f>
        <v/>
      </c>
      <c r="I94" s="45" t="str">
        <f>IF(VLOOKUP($B94,'Messieurs NET'!$B$6:$F$137,5,FALSE)="","",(VLOOKUP($B94,'Messieurs NET'!$B$6:$F$137,5,FALSE)))</f>
        <v/>
      </c>
      <c r="J94" s="68" t="str">
        <f t="shared" si="29"/>
        <v/>
      </c>
      <c r="K94" s="45" t="str">
        <f>IF(VLOOKUP($B94,'Messieurs BRUT'!$B$6:$G$137,6,FALSE)="","",(VLOOKUP($B94,'Messieurs BRUT'!$B$6:$G$137,6,FALSE)))</f>
        <v/>
      </c>
      <c r="L94" s="45" t="str">
        <f>IF(VLOOKUP($B94,'Messieurs NET'!$B$6:$G$137,6,FALSE)="","",(VLOOKUP($B94,'Messieurs NET'!$B$6:$G$137,6,FALSE)))</f>
        <v/>
      </c>
      <c r="M94" s="68" t="str">
        <f t="shared" si="30"/>
        <v/>
      </c>
      <c r="N94" s="45">
        <f>IF(VLOOKUP($B94,'Messieurs BRUT'!$B$6:$H$137,7,FALSE)="","",(VLOOKUP($B94,'Messieurs BRUT'!$B$6:$H$137,7,FALSE)))</f>
        <v>8</v>
      </c>
      <c r="O94" s="45">
        <f>IF(VLOOKUP($B94,'Messieurs NET'!$B$6:$H$137,7,FALSE)="","",(VLOOKUP($B94,'Messieurs NET'!$B$6:$H$137,7,FALSE)))</f>
        <v>27</v>
      </c>
      <c r="P94" s="68">
        <f t="shared" si="31"/>
        <v>35</v>
      </c>
      <c r="Q94" s="45" t="str">
        <f>IF(VLOOKUP($B94,'Messieurs BRUT'!$B$6:$J$137,8,FALSE)="","",(VLOOKUP($B94,'Messieurs BRUT'!$B$6:$J$137,8,FALSE)))</f>
        <v/>
      </c>
      <c r="R94" s="45" t="str">
        <f>IF(VLOOKUP($B94,'Messieurs NET'!$B$6:$J$137,8,FALSE)="","",(VLOOKUP($B94,'Messieurs NET'!$B$6:$J$137,8,FALSE)))</f>
        <v/>
      </c>
      <c r="S94" s="68" t="str">
        <f t="shared" si="32"/>
        <v/>
      </c>
      <c r="T94" s="45" t="str">
        <f>IF(VLOOKUP($B94,'Messieurs BRUT'!$B$6:$J$137,9,FALSE)="","",(VLOOKUP($B94,'Messieurs BRUT'!$B$6:$J$137,9,FALSE)))</f>
        <v/>
      </c>
      <c r="U94" s="45" t="str">
        <f>IF(VLOOKUP($B94,'Messieurs NET'!$B$6:$J$137,9,FALSE)="","",(VLOOKUP($B94,'Messieurs NET'!$B$6:$J$137,9,FALSE)))</f>
        <v/>
      </c>
      <c r="V94" s="68" t="str">
        <f t="shared" si="33"/>
        <v/>
      </c>
      <c r="W94" s="45">
        <f>IF(VLOOKUP($B94,'Messieurs BRUT'!$B$6:$M$137,10,FALSE)="","",(VLOOKUP($B94,'Messieurs BRUT'!$B$6:$M$137,10,FALSE)))</f>
        <v>6</v>
      </c>
      <c r="X94" s="45">
        <f>IF(VLOOKUP($B94,'Messieurs NET'!$B$6:$M$137,10,FALSE)="","",(VLOOKUP($B94,'Messieurs NET'!$B$6:$M$137,10,FALSE)))</f>
        <v>28</v>
      </c>
      <c r="Y94" s="68">
        <f t="shared" si="34"/>
        <v>34</v>
      </c>
      <c r="Z94" s="45" t="str">
        <f>IF(VLOOKUP($B94,'Messieurs BRUT'!$B$6:$L$137,11,FALSE)="","",(VLOOKUP($B94,'Messieurs BRUT'!$B$6:$L$137,11,FALSE)))</f>
        <v/>
      </c>
      <c r="AA94" s="45" t="str">
        <f>IF(VLOOKUP($B94,'Messieurs NET'!$B$6:$L$137,11,FALSE)="","",(VLOOKUP($B94,'Messieurs NET'!$B$6:$L$137,11,FALSE)))</f>
        <v/>
      </c>
      <c r="AB94" s="68" t="str">
        <f t="shared" si="35"/>
        <v/>
      </c>
      <c r="AC94" s="45" t="str">
        <f>IF(VLOOKUP($B94,'Messieurs BRUT'!$B$6:$M$137,12,FALSE)="","",(VLOOKUP($B94,'Messieurs BRUT'!$B$6:$M$137,12,FALSE)))</f>
        <v/>
      </c>
      <c r="AD94" s="45" t="str">
        <f>IF(VLOOKUP($B94,'Messieurs NET'!$B$6:$M$137,12,FALSE)="","",(VLOOKUP($B94,'Messieurs NET'!$B$6:$M$137,12,FALSE)))</f>
        <v/>
      </c>
      <c r="AE94" s="68" t="str">
        <f t="shared" si="36"/>
        <v/>
      </c>
      <c r="AF94" s="45" t="str">
        <f>IF(VLOOKUP($B94,'Messieurs BRUT'!$B$6:$N$137,13,FALSE)="","",(VLOOKUP($B94,'Messieurs BRUT'!$B$6:$N$137,13,FALSE)))</f>
        <v/>
      </c>
      <c r="AG94" s="45" t="str">
        <f>IF(VLOOKUP($B94,'Messieurs NET'!$B$6:$N$137,13,FALSE)="","",(VLOOKUP($B94,'Messieurs NET'!$B$6:$N$137,13,FALSE)))</f>
        <v/>
      </c>
      <c r="AH94" s="68" t="str">
        <f t="shared" si="37"/>
        <v/>
      </c>
      <c r="AI94" s="68">
        <f t="shared" si="38"/>
        <v>69</v>
      </c>
      <c r="AJ94" s="69">
        <f t="shared" si="39"/>
        <v>2</v>
      </c>
      <c r="AK94" s="69">
        <f>IF(AJ94&lt;8,0,+SMALL(($G94,$J94,$M94,$P94,$S94,$V94,$Y94,$AB94,$AE94,$AH94),1))</f>
        <v>0</v>
      </c>
      <c r="AL94" s="69">
        <f>IF(AJ94&lt;9,0,+SMALL(($G94,$J94,$M94,$P94,$S94,$V94,$Y94,$AB94,$AE94,$AH94),2))</f>
        <v>0</v>
      </c>
      <c r="AM94" s="69">
        <f>IF(AJ94&lt;10,0,+SMALL(($G94,$J94,$M94,$P94,$S94,$V94,$Y94,$AB94,$AE94,$AH94),3))</f>
        <v>0</v>
      </c>
      <c r="AN94" s="69">
        <f t="shared" si="40"/>
        <v>69</v>
      </c>
      <c r="AO94" s="69">
        <f t="shared" si="41"/>
        <v>89</v>
      </c>
    </row>
    <row r="95" spans="2:41" ht="14.4">
      <c r="B95" s="65" t="s">
        <v>226</v>
      </c>
      <c r="C95" s="45"/>
      <c r="D95" s="63" t="s">
        <v>27</v>
      </c>
      <c r="E95" s="45" t="str">
        <f>IF(VLOOKUP($B95,'Messieurs BRUT'!$B$6:$E$137,4,FALSE)="","",(VLOOKUP($B95,'Messieurs BRUT'!$B$6:$E$137,4,FALSE)))</f>
        <v/>
      </c>
      <c r="F95" s="45" t="str">
        <f>IF(VLOOKUP($B95,'Messieurs NET'!$B$6:E$137,4,FALSE)="","",(VLOOKUP($B95,'Messieurs NET'!$B$6:$E$137,4,FALSE)))</f>
        <v/>
      </c>
      <c r="G95" s="68" t="str">
        <f t="shared" si="28"/>
        <v/>
      </c>
      <c r="H95" s="45">
        <f>IF(VLOOKUP($B95,'Messieurs BRUT'!$B$6:$F$137,5,FALSE)="","",(VLOOKUP($B95,'Messieurs BRUT'!$B$6:$F$137,5,FALSE)))</f>
        <v>5</v>
      </c>
      <c r="I95" s="45">
        <f>IF(VLOOKUP($B95,'Messieurs NET'!$B$6:$F$137,5,FALSE)="","",(VLOOKUP($B95,'Messieurs NET'!$B$6:$F$137,5,FALSE)))</f>
        <v>20</v>
      </c>
      <c r="J95" s="68">
        <f t="shared" si="29"/>
        <v>25</v>
      </c>
      <c r="K95" s="45" t="str">
        <f>IF(VLOOKUP($B95,'Messieurs BRUT'!$B$6:$G$137,6,FALSE)="","",(VLOOKUP($B95,'Messieurs BRUT'!$B$6:$G$137,6,FALSE)))</f>
        <v/>
      </c>
      <c r="L95" s="45" t="str">
        <f>IF(VLOOKUP($B95,'Messieurs NET'!$B$6:$G$137,6,FALSE)="","",(VLOOKUP($B95,'Messieurs NET'!$B$6:$G$137,6,FALSE)))</f>
        <v/>
      </c>
      <c r="M95" s="68" t="str">
        <f t="shared" si="30"/>
        <v/>
      </c>
      <c r="N95" s="45" t="str">
        <f>IF(VLOOKUP($B95,'Messieurs BRUT'!$B$6:$H$137,7,FALSE)="","",(VLOOKUP($B95,'Messieurs BRUT'!$B$6:$H$137,7,FALSE)))</f>
        <v/>
      </c>
      <c r="O95" s="45" t="str">
        <f>IF(VLOOKUP($B95,'Messieurs NET'!$B$6:$H$137,7,FALSE)="","",(VLOOKUP($B95,'Messieurs NET'!$B$6:$H$137,7,FALSE)))</f>
        <v/>
      </c>
      <c r="P95" s="68" t="str">
        <f t="shared" si="31"/>
        <v/>
      </c>
      <c r="Q95" s="45">
        <f>IF(VLOOKUP($B95,'Messieurs BRUT'!$B$6:$J$137,8,FALSE)="","",(VLOOKUP($B95,'Messieurs BRUT'!$B$6:$J$137,8,FALSE)))</f>
        <v>11</v>
      </c>
      <c r="R95" s="45">
        <f>IF(VLOOKUP($B95,'Messieurs NET'!$B$6:$J$137,8,FALSE)="","",(VLOOKUP($B95,'Messieurs NET'!$B$6:$J$137,8,FALSE)))</f>
        <v>27</v>
      </c>
      <c r="S95" s="68">
        <f t="shared" si="32"/>
        <v>38</v>
      </c>
      <c r="T95" s="45" t="str">
        <f>IF(VLOOKUP($B95,'Messieurs BRUT'!$B$6:$J$137,9,FALSE)="","",(VLOOKUP($B95,'Messieurs BRUT'!$B$6:$J$137,9,FALSE)))</f>
        <v/>
      </c>
      <c r="U95" s="45" t="str">
        <f>IF(VLOOKUP($B95,'Messieurs NET'!$B$6:$J$137,9,FALSE)="","",(VLOOKUP($B95,'Messieurs NET'!$B$6:$J$137,9,FALSE)))</f>
        <v/>
      </c>
      <c r="V95" s="68" t="str">
        <f t="shared" si="33"/>
        <v/>
      </c>
      <c r="W95" s="45" t="str">
        <f>IF(VLOOKUP($B95,'Messieurs BRUT'!$B$6:$M$137,10,FALSE)="","",(VLOOKUP($B95,'Messieurs BRUT'!$B$6:$M$137,10,FALSE)))</f>
        <v/>
      </c>
      <c r="X95" s="45" t="str">
        <f>IF(VLOOKUP($B95,'Messieurs NET'!$B$6:$M$137,10,FALSE)="","",(VLOOKUP($B95,'Messieurs NET'!$B$6:$M$137,10,FALSE)))</f>
        <v/>
      </c>
      <c r="Y95" s="68" t="str">
        <f t="shared" si="34"/>
        <v/>
      </c>
      <c r="Z95" s="45" t="str">
        <f>IF(VLOOKUP($B95,'Messieurs BRUT'!$B$6:$L$137,11,FALSE)="","",(VLOOKUP($B95,'Messieurs BRUT'!$B$6:$L$137,11,FALSE)))</f>
        <v/>
      </c>
      <c r="AA95" s="45" t="str">
        <f>IF(VLOOKUP($B95,'Messieurs NET'!$B$6:$L$137,11,FALSE)="","",(VLOOKUP($B95,'Messieurs NET'!$B$6:$L$137,11,FALSE)))</f>
        <v/>
      </c>
      <c r="AB95" s="68" t="str">
        <f t="shared" si="35"/>
        <v/>
      </c>
      <c r="AC95" s="45" t="str">
        <f>IF(VLOOKUP($B95,'Messieurs BRUT'!$B$6:$M$137,12,FALSE)="","",(VLOOKUP($B95,'Messieurs BRUT'!$B$6:$M$137,12,FALSE)))</f>
        <v/>
      </c>
      <c r="AD95" s="45" t="str">
        <f>IF(VLOOKUP($B95,'Messieurs NET'!$B$6:$M$137,12,FALSE)="","",(VLOOKUP($B95,'Messieurs NET'!$B$6:$M$137,12,FALSE)))</f>
        <v/>
      </c>
      <c r="AE95" s="68" t="str">
        <f t="shared" si="36"/>
        <v/>
      </c>
      <c r="AF95" s="45" t="str">
        <f>IF(VLOOKUP($B95,'Messieurs BRUT'!$B$6:$N$137,13,FALSE)="","",(VLOOKUP($B95,'Messieurs BRUT'!$B$6:$N$137,13,FALSE)))</f>
        <v/>
      </c>
      <c r="AG95" s="45" t="str">
        <f>IF(VLOOKUP($B95,'Messieurs NET'!$B$6:$N$137,13,FALSE)="","",(VLOOKUP($B95,'Messieurs NET'!$B$6:$N$137,13,FALSE)))</f>
        <v/>
      </c>
      <c r="AH95" s="68" t="str">
        <f t="shared" si="37"/>
        <v/>
      </c>
      <c r="AI95" s="68">
        <f t="shared" si="38"/>
        <v>63</v>
      </c>
      <c r="AJ95" s="69">
        <f t="shared" si="39"/>
        <v>2</v>
      </c>
      <c r="AK95" s="69">
        <f>IF(AJ95&lt;8,0,+SMALL(($G95,$J95,$M95,$P95,$S95,$V95,$Y95,$AB95,$AE95,$AH95),1))</f>
        <v>0</v>
      </c>
      <c r="AL95" s="69">
        <f>IF(AJ95&lt;9,0,+SMALL(($G95,$J95,$M95,$P95,$S95,$V95,$Y95,$AB95,$AE95,$AH95),2))</f>
        <v>0</v>
      </c>
      <c r="AM95" s="69">
        <f>IF(AJ95&lt;10,0,+SMALL(($G95,$J95,$M95,$P95,$S95,$V95,$Y95,$AB95,$AE95,$AH95),3))</f>
        <v>0</v>
      </c>
      <c r="AN95" s="69">
        <f t="shared" si="40"/>
        <v>63</v>
      </c>
      <c r="AO95" s="69">
        <f t="shared" si="41"/>
        <v>90</v>
      </c>
    </row>
    <row r="96" spans="2:41" ht="14.4">
      <c r="B96" s="65" t="s">
        <v>255</v>
      </c>
      <c r="C96" s="45"/>
      <c r="D96" s="89" t="s">
        <v>132</v>
      </c>
      <c r="E96" s="45" t="str">
        <f>IF(VLOOKUP($B96,'Messieurs BRUT'!$B$6:$E$137,4,FALSE)="","",(VLOOKUP($B96,'Messieurs BRUT'!$B$6:$E$137,4,FALSE)))</f>
        <v/>
      </c>
      <c r="F96" s="45" t="str">
        <f>IF(VLOOKUP($B96,'Messieurs NET'!$B$6:E$137,4,FALSE)="","",(VLOOKUP($B96,'Messieurs NET'!$B$6:$E$137,4,FALSE)))</f>
        <v/>
      </c>
      <c r="G96" s="68" t="str">
        <f t="shared" si="28"/>
        <v/>
      </c>
      <c r="H96" s="45" t="str">
        <f>IF(VLOOKUP($B96,'Messieurs BRUT'!$B$6:$F$137,5,FALSE)="","",(VLOOKUP($B96,'Messieurs BRUT'!$B$6:$F$137,5,FALSE)))</f>
        <v/>
      </c>
      <c r="I96" s="45" t="str">
        <f>IF(VLOOKUP($B96,'Messieurs NET'!$B$6:$F$137,5,FALSE)="","",(VLOOKUP($B96,'Messieurs NET'!$B$6:$F$137,5,FALSE)))</f>
        <v/>
      </c>
      <c r="J96" s="68" t="str">
        <f t="shared" si="29"/>
        <v/>
      </c>
      <c r="K96" s="45" t="str">
        <f>IF(VLOOKUP($B96,'Messieurs BRUT'!$B$6:$G$137,6,FALSE)="","",(VLOOKUP($B96,'Messieurs BRUT'!$B$6:$G$137,6,FALSE)))</f>
        <v/>
      </c>
      <c r="L96" s="45" t="str">
        <f>IF(VLOOKUP($B96,'Messieurs NET'!$B$6:$G$137,6,FALSE)="","",(VLOOKUP($B96,'Messieurs NET'!$B$6:$G$137,6,FALSE)))</f>
        <v/>
      </c>
      <c r="M96" s="68" t="str">
        <f t="shared" si="30"/>
        <v/>
      </c>
      <c r="N96" s="45">
        <f>IF(VLOOKUP($B96,'Messieurs BRUT'!$B$6:$H$137,7,FALSE)="","",(VLOOKUP($B96,'Messieurs BRUT'!$B$6:$H$137,7,FALSE)))</f>
        <v>24</v>
      </c>
      <c r="O96" s="45">
        <f>IF(VLOOKUP($B96,'Messieurs NET'!$B$6:$H$137,7,FALSE)="","",(VLOOKUP($B96,'Messieurs NET'!$B$6:$H$137,7,FALSE)))</f>
        <v>37</v>
      </c>
      <c r="P96" s="68">
        <f t="shared" si="31"/>
        <v>61</v>
      </c>
      <c r="Q96" s="45" t="str">
        <f>IF(VLOOKUP($B96,'Messieurs BRUT'!$B$6:$J$137,8,FALSE)="","",(VLOOKUP($B96,'Messieurs BRUT'!$B$6:$J$137,8,FALSE)))</f>
        <v/>
      </c>
      <c r="R96" s="45" t="str">
        <f>IF(VLOOKUP($B96,'Messieurs NET'!$B$6:$J$137,8,FALSE)="","",(VLOOKUP($B96,'Messieurs NET'!$B$6:$J$137,8,FALSE)))</f>
        <v/>
      </c>
      <c r="S96" s="68" t="str">
        <f t="shared" si="32"/>
        <v/>
      </c>
      <c r="T96" s="45" t="str">
        <f>IF(VLOOKUP($B96,'Messieurs BRUT'!$B$6:$J$137,9,FALSE)="","",(VLOOKUP($B96,'Messieurs BRUT'!$B$6:$J$137,9,FALSE)))</f>
        <v/>
      </c>
      <c r="U96" s="45" t="str">
        <f>IF(VLOOKUP($B96,'Messieurs NET'!$B$6:$J$137,9,FALSE)="","",(VLOOKUP($B96,'Messieurs NET'!$B$6:$J$137,9,FALSE)))</f>
        <v/>
      </c>
      <c r="V96" s="68" t="str">
        <f t="shared" si="33"/>
        <v/>
      </c>
      <c r="W96" s="45" t="str">
        <f>IF(VLOOKUP($B96,'Messieurs BRUT'!$B$6:$M$137,10,FALSE)="","",(VLOOKUP($B96,'Messieurs BRUT'!$B$6:$M$137,10,FALSE)))</f>
        <v/>
      </c>
      <c r="X96" s="45" t="str">
        <f>IF(VLOOKUP($B96,'Messieurs NET'!$B$6:$M$137,10,FALSE)="","",(VLOOKUP($B96,'Messieurs NET'!$B$6:$M$137,10,FALSE)))</f>
        <v/>
      </c>
      <c r="Y96" s="68" t="str">
        <f t="shared" si="34"/>
        <v/>
      </c>
      <c r="Z96" s="45" t="str">
        <f>IF(VLOOKUP($B96,'Messieurs BRUT'!$B$6:$L$137,11,FALSE)="","",(VLOOKUP($B96,'Messieurs BRUT'!$B$6:$L$137,11,FALSE)))</f>
        <v/>
      </c>
      <c r="AA96" s="45" t="str">
        <f>IF(VLOOKUP($B96,'Messieurs NET'!$B$6:$L$137,11,FALSE)="","",(VLOOKUP($B96,'Messieurs NET'!$B$6:$L$137,11,FALSE)))</f>
        <v/>
      </c>
      <c r="AB96" s="68" t="str">
        <f t="shared" si="35"/>
        <v/>
      </c>
      <c r="AC96" s="45" t="str">
        <f>IF(VLOOKUP($B96,'Messieurs BRUT'!$B$6:$M$137,12,FALSE)="","",(VLOOKUP($B96,'Messieurs BRUT'!$B$6:$M$137,12,FALSE)))</f>
        <v/>
      </c>
      <c r="AD96" s="45" t="str">
        <f>IF(VLOOKUP($B96,'Messieurs NET'!$B$6:$M$137,12,FALSE)="","",(VLOOKUP($B96,'Messieurs NET'!$B$6:$M$137,12,FALSE)))</f>
        <v/>
      </c>
      <c r="AE96" s="68" t="str">
        <f t="shared" si="36"/>
        <v/>
      </c>
      <c r="AF96" s="45" t="str">
        <f>IF(VLOOKUP($B96,'Messieurs BRUT'!$B$6:$N$137,13,FALSE)="","",(VLOOKUP($B96,'Messieurs BRUT'!$B$6:$N$137,13,FALSE)))</f>
        <v/>
      </c>
      <c r="AG96" s="45" t="str">
        <f>IF(VLOOKUP($B96,'Messieurs NET'!$B$6:$N$137,13,FALSE)="","",(VLOOKUP($B96,'Messieurs NET'!$B$6:$N$137,13,FALSE)))</f>
        <v/>
      </c>
      <c r="AH96" s="68" t="str">
        <f t="shared" si="37"/>
        <v/>
      </c>
      <c r="AI96" s="68">
        <f t="shared" si="38"/>
        <v>61</v>
      </c>
      <c r="AJ96" s="69">
        <f t="shared" si="39"/>
        <v>1</v>
      </c>
      <c r="AK96" s="69">
        <f>IF(AJ96&lt;8,0,+SMALL(($G96,$J96,$M96,$P96,$S96,$V96,$Y96,$AB96,$AE96,$AH96),1))</f>
        <v>0</v>
      </c>
      <c r="AL96" s="69">
        <f>IF(AJ96&lt;9,0,+SMALL(($G96,$J96,$M96,$P96,$S96,$V96,$Y96,$AB96,$AE96,$AH96),2))</f>
        <v>0</v>
      </c>
      <c r="AM96" s="69">
        <f>IF(AJ96&lt;10,0,+SMALL(($G96,$J96,$M96,$P96,$S96,$V96,$Y96,$AB96,$AE96,$AH96),3))</f>
        <v>0</v>
      </c>
      <c r="AN96" s="69">
        <f t="shared" si="40"/>
        <v>61</v>
      </c>
      <c r="AO96" s="69">
        <f t="shared" si="41"/>
        <v>91</v>
      </c>
    </row>
    <row r="97" spans="2:41" ht="14.4">
      <c r="B97" s="65" t="s">
        <v>249</v>
      </c>
      <c r="C97" s="45"/>
      <c r="D97" s="94" t="s">
        <v>20</v>
      </c>
      <c r="E97" s="45" t="str">
        <f>IF(VLOOKUP($B97,'Messieurs BRUT'!$B$6:$E$137,4,FALSE)="","",(VLOOKUP($B97,'Messieurs BRUT'!$B$6:$E$137,4,FALSE)))</f>
        <v/>
      </c>
      <c r="F97" s="45" t="str">
        <f>IF(VLOOKUP($B97,'Messieurs NET'!$B$6:E$137,4,FALSE)="","",(VLOOKUP($B97,'Messieurs NET'!$B$6:$E$137,4,FALSE)))</f>
        <v/>
      </c>
      <c r="G97" s="68" t="str">
        <f t="shared" si="28"/>
        <v/>
      </c>
      <c r="H97" s="45" t="str">
        <f>IF(VLOOKUP($B97,'Messieurs BRUT'!$B$6:$F$137,5,FALSE)="","",(VLOOKUP($B97,'Messieurs BRUT'!$B$6:$F$137,5,FALSE)))</f>
        <v/>
      </c>
      <c r="I97" s="45" t="str">
        <f>IF(VLOOKUP($B97,'Messieurs NET'!$B$6:$F$137,5,FALSE)="","",(VLOOKUP($B97,'Messieurs NET'!$B$6:$F$137,5,FALSE)))</f>
        <v/>
      </c>
      <c r="J97" s="68" t="str">
        <f t="shared" si="29"/>
        <v/>
      </c>
      <c r="K97" s="45">
        <f>IF(VLOOKUP($B97,'Messieurs BRUT'!$B$6:$G$137,6,FALSE)="","",(VLOOKUP($B97,'Messieurs BRUT'!$B$6:$G$137,6,FALSE)))</f>
        <v>3</v>
      </c>
      <c r="L97" s="45">
        <f>IF(VLOOKUP($B97,'Messieurs NET'!$B$6:$G$137,6,FALSE)="","",(VLOOKUP($B97,'Messieurs NET'!$B$6:$G$137,6,FALSE)))</f>
        <v>21</v>
      </c>
      <c r="M97" s="68">
        <f t="shared" si="30"/>
        <v>24</v>
      </c>
      <c r="N97" s="45" t="str">
        <f>IF(VLOOKUP($B97,'Messieurs BRUT'!$B$6:$H$137,7,FALSE)="","",(VLOOKUP($B97,'Messieurs BRUT'!$B$6:$H$137,7,FALSE)))</f>
        <v/>
      </c>
      <c r="O97" s="45" t="str">
        <f>IF(VLOOKUP($B97,'Messieurs NET'!$B$6:$H$137,7,FALSE)="","",(VLOOKUP($B97,'Messieurs NET'!$B$6:$H$137,7,FALSE)))</f>
        <v/>
      </c>
      <c r="P97" s="68" t="str">
        <f t="shared" si="31"/>
        <v/>
      </c>
      <c r="Q97" s="45" t="str">
        <f>IF(VLOOKUP($B97,'Messieurs BRUT'!$B$6:$J$137,8,FALSE)="","",(VLOOKUP($B97,'Messieurs BRUT'!$B$6:$J$137,8,FALSE)))</f>
        <v/>
      </c>
      <c r="R97" s="45" t="str">
        <f>IF(VLOOKUP($B97,'Messieurs NET'!$B$6:$J$137,8,FALSE)="","",(VLOOKUP($B97,'Messieurs NET'!$B$6:$J$137,8,FALSE)))</f>
        <v/>
      </c>
      <c r="S97" s="68" t="str">
        <f t="shared" si="32"/>
        <v/>
      </c>
      <c r="T97" s="45" t="str">
        <f>IF(VLOOKUP($B97,'Messieurs BRUT'!$B$6:$J$137,9,FALSE)="","",(VLOOKUP($B97,'Messieurs BRUT'!$B$6:$J$137,9,FALSE)))</f>
        <v/>
      </c>
      <c r="U97" s="45" t="str">
        <f>IF(VLOOKUP($B97,'Messieurs NET'!$B$6:$J$137,9,FALSE)="","",(VLOOKUP($B97,'Messieurs NET'!$B$6:$J$137,9,FALSE)))</f>
        <v/>
      </c>
      <c r="V97" s="68" t="str">
        <f t="shared" si="33"/>
        <v/>
      </c>
      <c r="W97" s="45" t="str">
        <f>IF(VLOOKUP($B97,'Messieurs BRUT'!$B$6:$M$137,10,FALSE)="","",(VLOOKUP($B97,'Messieurs BRUT'!$B$6:$M$137,10,FALSE)))</f>
        <v/>
      </c>
      <c r="X97" s="45" t="str">
        <f>IF(VLOOKUP($B97,'Messieurs NET'!$B$6:$M$137,10,FALSE)="","",(VLOOKUP($B97,'Messieurs NET'!$B$6:$M$137,10,FALSE)))</f>
        <v/>
      </c>
      <c r="Y97" s="68" t="str">
        <f t="shared" si="34"/>
        <v/>
      </c>
      <c r="Z97" s="45" t="str">
        <f>IF(VLOOKUP($B97,'Messieurs BRUT'!$B$6:$L$137,11,FALSE)="","",(VLOOKUP($B97,'Messieurs BRUT'!$B$6:$L$137,11,FALSE)))</f>
        <v/>
      </c>
      <c r="AA97" s="45" t="str">
        <f>IF(VLOOKUP($B97,'Messieurs NET'!$B$6:$L$137,11,FALSE)="","",(VLOOKUP($B97,'Messieurs NET'!$B$6:$L$137,11,FALSE)))</f>
        <v/>
      </c>
      <c r="AB97" s="68" t="str">
        <f t="shared" si="35"/>
        <v/>
      </c>
      <c r="AC97" s="45" t="str">
        <f>IF(VLOOKUP($B97,'Messieurs BRUT'!$B$6:$M$137,12,FALSE)="","",(VLOOKUP($B97,'Messieurs BRUT'!$B$6:$M$137,12,FALSE)))</f>
        <v/>
      </c>
      <c r="AD97" s="45" t="str">
        <f>IF(VLOOKUP($B97,'Messieurs NET'!$B$6:$M$137,12,FALSE)="","",(VLOOKUP($B97,'Messieurs NET'!$B$6:$M$137,12,FALSE)))</f>
        <v/>
      </c>
      <c r="AE97" s="68" t="str">
        <f t="shared" si="36"/>
        <v/>
      </c>
      <c r="AF97" s="45">
        <f>IF(VLOOKUP($B97,'Messieurs BRUT'!$B$6:$N$137,13,FALSE)="","",(VLOOKUP($B97,'Messieurs BRUT'!$B$6:$N$137,13,FALSE)))</f>
        <v>7</v>
      </c>
      <c r="AG97" s="45">
        <f>IF(VLOOKUP($B97,'Messieurs NET'!$B$6:$N$137,13,FALSE)="","",(VLOOKUP($B97,'Messieurs NET'!$B$6:$N$137,13,FALSE)))</f>
        <v>30</v>
      </c>
      <c r="AH97" s="68">
        <f t="shared" si="37"/>
        <v>37</v>
      </c>
      <c r="AI97" s="68">
        <f t="shared" si="38"/>
        <v>61</v>
      </c>
      <c r="AJ97" s="69">
        <f t="shared" si="39"/>
        <v>2</v>
      </c>
      <c r="AK97" s="69">
        <f>IF(AJ97&lt;8,0,+SMALL(($G97,$J97,$M97,$P97,$S97,$V97,$Y97,$AB97,$AE97,$AH97),1))</f>
        <v>0</v>
      </c>
      <c r="AL97" s="69">
        <f>IF(AJ97&lt;9,0,+SMALL(($G97,$J97,$M97,$P97,$S97,$V97,$Y97,$AB97,$AE97,$AH97),2))</f>
        <v>0</v>
      </c>
      <c r="AM97" s="69">
        <f>IF(AJ97&lt;10,0,+SMALL(($G97,$J97,$M97,$P97,$S97,$V97,$Y97,$AB97,$AE97,$AH97),3))</f>
        <v>0</v>
      </c>
      <c r="AN97" s="69">
        <f t="shared" si="40"/>
        <v>61</v>
      </c>
      <c r="AO97" s="69">
        <f t="shared" si="41"/>
        <v>91</v>
      </c>
    </row>
    <row r="98" spans="2:41" ht="14.4">
      <c r="B98" s="65" t="s">
        <v>273</v>
      </c>
      <c r="C98" s="45"/>
      <c r="D98" s="108" t="s">
        <v>270</v>
      </c>
      <c r="E98" s="45" t="str">
        <f>IF(VLOOKUP($B98,'Messieurs BRUT'!$B$6:$E$137,4,FALSE)="","",(VLOOKUP($B98,'Messieurs BRUT'!$B$6:$E$137,4,FALSE)))</f>
        <v/>
      </c>
      <c r="F98" s="45" t="str">
        <f>IF(VLOOKUP($B98,'Messieurs NET'!$B$6:E$137,4,FALSE)="","",(VLOOKUP($B98,'Messieurs NET'!$B$6:$E$137,4,FALSE)))</f>
        <v/>
      </c>
      <c r="G98" s="68" t="str">
        <f t="shared" si="28"/>
        <v/>
      </c>
      <c r="H98" s="45" t="str">
        <f>IF(VLOOKUP($B98,'Messieurs BRUT'!$B$6:$F$137,5,FALSE)="","",(VLOOKUP($B98,'Messieurs BRUT'!$B$6:$F$137,5,FALSE)))</f>
        <v/>
      </c>
      <c r="I98" s="45" t="str">
        <f>IF(VLOOKUP($B98,'Messieurs NET'!$B$6:$F$137,5,FALSE)="","",(VLOOKUP($B98,'Messieurs NET'!$B$6:$F$137,5,FALSE)))</f>
        <v/>
      </c>
      <c r="J98" s="68" t="str">
        <f t="shared" si="29"/>
        <v/>
      </c>
      <c r="K98" s="45" t="str">
        <f>IF(VLOOKUP($B98,'Messieurs BRUT'!$B$6:$G$137,6,FALSE)="","",(VLOOKUP($B98,'Messieurs BRUT'!$B$6:$G$137,6,FALSE)))</f>
        <v/>
      </c>
      <c r="L98" s="45" t="str">
        <f>IF(VLOOKUP($B98,'Messieurs NET'!$B$6:$G$137,6,FALSE)="","",(VLOOKUP($B98,'Messieurs NET'!$B$6:$G$137,6,FALSE)))</f>
        <v/>
      </c>
      <c r="M98" s="68" t="str">
        <f t="shared" si="30"/>
        <v/>
      </c>
      <c r="N98" s="45" t="str">
        <f>IF(VLOOKUP($B98,'Messieurs BRUT'!$B$6:$H$137,7,FALSE)="","",(VLOOKUP($B98,'Messieurs BRUT'!$B$6:$H$137,7,FALSE)))</f>
        <v/>
      </c>
      <c r="O98" s="45" t="str">
        <f>IF(VLOOKUP($B98,'Messieurs NET'!$B$6:$H$137,7,FALSE)="","",(VLOOKUP($B98,'Messieurs NET'!$B$6:$H$137,7,FALSE)))</f>
        <v/>
      </c>
      <c r="P98" s="68" t="str">
        <f t="shared" si="31"/>
        <v/>
      </c>
      <c r="Q98" s="45">
        <f>IF(VLOOKUP($B98,'Messieurs BRUT'!$B$6:$J$137,8,FALSE)="","",(VLOOKUP($B98,'Messieurs BRUT'!$B$6:$J$137,8,FALSE)))</f>
        <v>20</v>
      </c>
      <c r="R98" s="45">
        <f>IF(VLOOKUP($B98,'Messieurs NET'!$B$6:$J$137,8,FALSE)="","",(VLOOKUP($B98,'Messieurs NET'!$B$6:$J$137,8,FALSE)))</f>
        <v>38</v>
      </c>
      <c r="S98" s="68">
        <f t="shared" si="32"/>
        <v>58</v>
      </c>
      <c r="T98" s="45" t="str">
        <f>IF(VLOOKUP($B98,'Messieurs BRUT'!$B$6:$J$137,9,FALSE)="","",(VLOOKUP($B98,'Messieurs BRUT'!$B$6:$J$137,9,FALSE)))</f>
        <v/>
      </c>
      <c r="U98" s="45" t="str">
        <f>IF(VLOOKUP($B98,'Messieurs NET'!$B$6:$J$137,9,FALSE)="","",(VLOOKUP($B98,'Messieurs NET'!$B$6:$J$137,9,FALSE)))</f>
        <v/>
      </c>
      <c r="V98" s="68" t="str">
        <f t="shared" si="33"/>
        <v/>
      </c>
      <c r="W98" s="45" t="str">
        <f>IF(VLOOKUP($B98,'Messieurs BRUT'!$B$6:$M$137,10,FALSE)="","",(VLOOKUP($B98,'Messieurs BRUT'!$B$6:$M$137,10,FALSE)))</f>
        <v/>
      </c>
      <c r="X98" s="45" t="str">
        <f>IF(VLOOKUP($B98,'Messieurs NET'!$B$6:$M$137,10,FALSE)="","",(VLOOKUP($B98,'Messieurs NET'!$B$6:$M$137,10,FALSE)))</f>
        <v/>
      </c>
      <c r="Y98" s="68" t="str">
        <f t="shared" si="34"/>
        <v/>
      </c>
      <c r="Z98" s="45" t="str">
        <f>IF(VLOOKUP($B98,'Messieurs BRUT'!$B$6:$L$137,11,FALSE)="","",(VLOOKUP($B98,'Messieurs BRUT'!$B$6:$L$137,11,FALSE)))</f>
        <v/>
      </c>
      <c r="AA98" s="45" t="str">
        <f>IF(VLOOKUP($B98,'Messieurs NET'!$B$6:$L$137,11,FALSE)="","",(VLOOKUP($B98,'Messieurs NET'!$B$6:$L$137,11,FALSE)))</f>
        <v/>
      </c>
      <c r="AB98" s="68" t="str">
        <f t="shared" si="35"/>
        <v/>
      </c>
      <c r="AC98" s="45" t="str">
        <f>IF(VLOOKUP($B98,'Messieurs BRUT'!$B$6:$M$137,12,FALSE)="","",(VLOOKUP($B98,'Messieurs BRUT'!$B$6:$M$137,12,FALSE)))</f>
        <v/>
      </c>
      <c r="AD98" s="45" t="str">
        <f>IF(VLOOKUP($B98,'Messieurs NET'!$B$6:$M$137,12,FALSE)="","",(VLOOKUP($B98,'Messieurs NET'!$B$6:$M$137,12,FALSE)))</f>
        <v/>
      </c>
      <c r="AE98" s="68" t="str">
        <f t="shared" si="36"/>
        <v/>
      </c>
      <c r="AF98" s="45" t="str">
        <f>IF(VLOOKUP($B98,'Messieurs BRUT'!$B$6:$N$137,13,FALSE)="","",(VLOOKUP($B98,'Messieurs BRUT'!$B$6:$N$137,13,FALSE)))</f>
        <v/>
      </c>
      <c r="AG98" s="45" t="str">
        <f>IF(VLOOKUP($B98,'Messieurs NET'!$B$6:$N$137,13,FALSE)="","",(VLOOKUP($B98,'Messieurs NET'!$B$6:$N$137,13,FALSE)))</f>
        <v/>
      </c>
      <c r="AH98" s="68" t="str">
        <f t="shared" si="37"/>
        <v/>
      </c>
      <c r="AI98" s="68">
        <f t="shared" si="38"/>
        <v>58</v>
      </c>
      <c r="AJ98" s="69">
        <f t="shared" si="39"/>
        <v>1</v>
      </c>
      <c r="AK98" s="69">
        <f>IF(AJ98&lt;8,0,+SMALL(($G98,$J98,$M98,$P98,$S98,$V98,$Y98,$AB98,$AE98,$AH98),1))</f>
        <v>0</v>
      </c>
      <c r="AL98" s="69">
        <f>IF(AJ98&lt;9,0,+SMALL(($G98,$J98,$M98,$P98,$S98,$V98,$Y98,$AB98,$AE98,$AH98),2))</f>
        <v>0</v>
      </c>
      <c r="AM98" s="69">
        <f>IF(AJ98&lt;10,0,+SMALL(($G98,$J98,$M98,$P98,$S98,$V98,$Y98,$AB98,$AE98,$AH98),3))</f>
        <v>0</v>
      </c>
      <c r="AN98" s="69">
        <f t="shared" si="40"/>
        <v>58</v>
      </c>
      <c r="AO98" s="69">
        <f t="shared" si="41"/>
        <v>93</v>
      </c>
    </row>
    <row r="99" spans="2:41" ht="14.4">
      <c r="B99" s="65" t="s">
        <v>282</v>
      </c>
      <c r="C99" s="66"/>
      <c r="D99" s="70" t="s">
        <v>27</v>
      </c>
      <c r="E99" s="45" t="str">
        <f>IF(VLOOKUP($B99,'Messieurs BRUT'!$B$6:$E$137,4,FALSE)="","",(VLOOKUP($B99,'Messieurs BRUT'!$B$6:$E$137,4,FALSE)))</f>
        <v/>
      </c>
      <c r="F99" s="45" t="str">
        <f>IF(VLOOKUP($B99,'Messieurs NET'!$B$6:E$137,4,FALSE)="","",(VLOOKUP($B99,'Messieurs NET'!$B$6:$E$137,4,FALSE)))</f>
        <v/>
      </c>
      <c r="G99" s="68" t="str">
        <f t="shared" si="28"/>
        <v/>
      </c>
      <c r="H99" s="45" t="str">
        <f>IF(VLOOKUP($B99,'Messieurs BRUT'!$B$6:$F$137,5,FALSE)="","",(VLOOKUP($B99,'Messieurs BRUT'!$B$6:$F$137,5,FALSE)))</f>
        <v/>
      </c>
      <c r="I99" s="45" t="str">
        <f>IF(VLOOKUP($B99,'Messieurs NET'!$B$6:$F$137,5,FALSE)="","",(VLOOKUP($B99,'Messieurs NET'!$B$6:$F$137,5,FALSE)))</f>
        <v/>
      </c>
      <c r="J99" s="68" t="str">
        <f t="shared" si="29"/>
        <v/>
      </c>
      <c r="K99" s="45" t="str">
        <f>IF(VLOOKUP($B99,'Messieurs BRUT'!$B$6:$G$137,6,FALSE)="","",(VLOOKUP($B99,'Messieurs BRUT'!$B$6:$G$137,6,FALSE)))</f>
        <v/>
      </c>
      <c r="L99" s="45" t="str">
        <f>IF(VLOOKUP($B99,'Messieurs NET'!$B$6:$G$137,6,FALSE)="","",(VLOOKUP($B99,'Messieurs NET'!$B$6:$G$137,6,FALSE)))</f>
        <v/>
      </c>
      <c r="M99" s="68" t="str">
        <f t="shared" si="30"/>
        <v/>
      </c>
      <c r="N99" s="45" t="str">
        <f>IF(VLOOKUP($B99,'Messieurs BRUT'!$B$6:$H$137,7,FALSE)="","",(VLOOKUP($B99,'Messieurs BRUT'!$B$6:$H$137,7,FALSE)))</f>
        <v/>
      </c>
      <c r="O99" s="45" t="str">
        <f>IF(VLOOKUP($B99,'Messieurs NET'!$B$6:$H$137,7,FALSE)="","",(VLOOKUP($B99,'Messieurs NET'!$B$6:$H$137,7,FALSE)))</f>
        <v/>
      </c>
      <c r="P99" s="68" t="str">
        <f t="shared" si="31"/>
        <v/>
      </c>
      <c r="Q99" s="45" t="str">
        <f>IF(VLOOKUP($B99,'Messieurs BRUT'!$B$6:$J$137,8,FALSE)="","",(VLOOKUP($B99,'Messieurs BRUT'!$B$6:$J$137,8,FALSE)))</f>
        <v/>
      </c>
      <c r="R99" s="45" t="str">
        <f>IF(VLOOKUP($B99,'Messieurs NET'!$B$6:$J$137,8,FALSE)="","",(VLOOKUP($B99,'Messieurs NET'!$B$6:$J$137,8,FALSE)))</f>
        <v/>
      </c>
      <c r="S99" s="68" t="str">
        <f t="shared" si="32"/>
        <v/>
      </c>
      <c r="T99" s="45">
        <f>IF(VLOOKUP($B99,'Messieurs BRUT'!$B$6:$J$137,9,FALSE)="","",(VLOOKUP($B99,'Messieurs BRUT'!$B$6:$J$137,9,FALSE)))</f>
        <v>18</v>
      </c>
      <c r="U99" s="45">
        <f>IF(VLOOKUP($B99,'Messieurs NET'!$B$6:$J$137,9,FALSE)="","",(VLOOKUP($B99,'Messieurs NET'!$B$6:$J$137,9,FALSE)))</f>
        <v>38</v>
      </c>
      <c r="V99" s="68">
        <f t="shared" si="33"/>
        <v>56</v>
      </c>
      <c r="W99" s="45" t="str">
        <f>IF(VLOOKUP($B99,'Messieurs BRUT'!$B$6:$M$137,10,FALSE)="","",(VLOOKUP($B99,'Messieurs BRUT'!$B$6:$M$137,10,FALSE)))</f>
        <v/>
      </c>
      <c r="X99" s="45" t="str">
        <f>IF(VLOOKUP($B99,'Messieurs NET'!$B$6:$M$137,10,FALSE)="","",(VLOOKUP($B99,'Messieurs NET'!$B$6:$M$137,10,FALSE)))</f>
        <v/>
      </c>
      <c r="Y99" s="68" t="str">
        <f t="shared" si="34"/>
        <v/>
      </c>
      <c r="Z99" s="45" t="str">
        <f>IF(VLOOKUP($B99,'Messieurs BRUT'!$B$6:$L$137,11,FALSE)="","",(VLOOKUP($B99,'Messieurs BRUT'!$B$6:$L$137,11,FALSE)))</f>
        <v/>
      </c>
      <c r="AA99" s="45" t="str">
        <f>IF(VLOOKUP($B99,'Messieurs NET'!$B$6:$L$137,11,FALSE)="","",(VLOOKUP($B99,'Messieurs NET'!$B$6:$L$137,11,FALSE)))</f>
        <v/>
      </c>
      <c r="AB99" s="68" t="str">
        <f t="shared" si="35"/>
        <v/>
      </c>
      <c r="AC99" s="45" t="str">
        <f>IF(VLOOKUP($B99,'Messieurs BRUT'!$B$6:$M$137,12,FALSE)="","",(VLOOKUP($B99,'Messieurs BRUT'!$B$6:$M$137,12,FALSE)))</f>
        <v/>
      </c>
      <c r="AD99" s="45" t="str">
        <f>IF(VLOOKUP($B99,'Messieurs NET'!$B$6:$M$137,12,FALSE)="","",(VLOOKUP($B99,'Messieurs NET'!$B$6:$M$137,12,FALSE)))</f>
        <v/>
      </c>
      <c r="AE99" s="68" t="str">
        <f t="shared" si="36"/>
        <v/>
      </c>
      <c r="AF99" s="45" t="str">
        <f>IF(VLOOKUP($B99,'Messieurs BRUT'!$B$6:$N$137,13,FALSE)="","",(VLOOKUP($B99,'Messieurs BRUT'!$B$6:$N$137,13,FALSE)))</f>
        <v/>
      </c>
      <c r="AG99" s="45" t="str">
        <f>IF(VLOOKUP($B99,'Messieurs NET'!$B$6:$N$137,13,FALSE)="","",(VLOOKUP($B99,'Messieurs NET'!$B$6:$N$137,13,FALSE)))</f>
        <v/>
      </c>
      <c r="AH99" s="68" t="str">
        <f t="shared" si="37"/>
        <v/>
      </c>
      <c r="AI99" s="68">
        <f t="shared" si="38"/>
        <v>56</v>
      </c>
      <c r="AJ99" s="69">
        <f t="shared" si="39"/>
        <v>1</v>
      </c>
      <c r="AK99" s="69">
        <f>IF(AJ99&lt;8,0,+SMALL(($G99,$J99,$M99,$P99,$S99,$V99,$Y99,$AB99,$AE99,$AH99),1))</f>
        <v>0</v>
      </c>
      <c r="AL99" s="69">
        <f>IF(AJ99&lt;9,0,+SMALL(($G99,$J99,$M99,$P99,$S99,$V99,$Y99,$AB99,$AE99,$AH99),2))</f>
        <v>0</v>
      </c>
      <c r="AM99" s="69">
        <f>IF(AJ99&lt;10,0,+SMALL(($G99,$J99,$M99,$P99,$S99,$V99,$Y99,$AB99,$AE99,$AH99),3))</f>
        <v>0</v>
      </c>
      <c r="AN99" s="69">
        <f t="shared" si="40"/>
        <v>56</v>
      </c>
      <c r="AO99" s="69">
        <f t="shared" si="41"/>
        <v>94</v>
      </c>
    </row>
    <row r="100" spans="2:41" ht="14.4">
      <c r="B100" s="65" t="s">
        <v>295</v>
      </c>
      <c r="C100" s="45"/>
      <c r="D100" s="93" t="s">
        <v>140</v>
      </c>
      <c r="E100" s="45" t="str">
        <f>IF(VLOOKUP($B100,'Messieurs BRUT'!$B$6:$E$137,4,FALSE)="","",(VLOOKUP($B100,'Messieurs BRUT'!$B$6:$E$137,4,FALSE)))</f>
        <v/>
      </c>
      <c r="F100" s="45" t="str">
        <f>IF(VLOOKUP($B100,'Messieurs NET'!$B$6:E$137,4,FALSE)="","",(VLOOKUP($B100,'Messieurs NET'!$B$6:$E$137,4,FALSE)))</f>
        <v/>
      </c>
      <c r="G100" s="68" t="str">
        <f t="shared" si="28"/>
        <v/>
      </c>
      <c r="H100" s="45" t="str">
        <f>IF(VLOOKUP($B100,'Messieurs BRUT'!$B$6:$F$137,5,FALSE)="","",(VLOOKUP($B100,'Messieurs BRUT'!$B$6:$F$137,5,FALSE)))</f>
        <v/>
      </c>
      <c r="I100" s="45" t="str">
        <f>IF(VLOOKUP($B100,'Messieurs NET'!$B$6:$F$137,5,FALSE)="","",(VLOOKUP($B100,'Messieurs NET'!$B$6:$F$137,5,FALSE)))</f>
        <v/>
      </c>
      <c r="J100" s="68" t="str">
        <f t="shared" si="29"/>
        <v/>
      </c>
      <c r="K100" s="45" t="str">
        <f>IF(VLOOKUP($B100,'Messieurs BRUT'!$B$6:$G$137,6,FALSE)="","",(VLOOKUP($B100,'Messieurs BRUT'!$B$6:$G$137,6,FALSE)))</f>
        <v/>
      </c>
      <c r="L100" s="45" t="str">
        <f>IF(VLOOKUP($B100,'Messieurs NET'!$B$6:$G$137,6,FALSE)="","",(VLOOKUP($B100,'Messieurs NET'!$B$6:$G$137,6,FALSE)))</f>
        <v/>
      </c>
      <c r="M100" s="68" t="str">
        <f t="shared" si="30"/>
        <v/>
      </c>
      <c r="N100" s="45" t="str">
        <f>IF(VLOOKUP($B100,'Messieurs BRUT'!$B$6:$H$137,7,FALSE)="","",(VLOOKUP($B100,'Messieurs BRUT'!$B$6:$H$137,7,FALSE)))</f>
        <v/>
      </c>
      <c r="O100" s="45" t="str">
        <f>IF(VLOOKUP($B100,'Messieurs NET'!$B$6:$H$137,7,FALSE)="","",(VLOOKUP($B100,'Messieurs NET'!$B$6:$H$137,7,FALSE)))</f>
        <v/>
      </c>
      <c r="P100" s="68" t="str">
        <f t="shared" si="31"/>
        <v/>
      </c>
      <c r="Q100" s="45" t="str">
        <f>IF(VLOOKUP($B100,'Messieurs BRUT'!$B$6:$J$137,8,FALSE)="","",(VLOOKUP($B100,'Messieurs BRUT'!$B$6:$J$137,8,FALSE)))</f>
        <v/>
      </c>
      <c r="R100" s="45" t="str">
        <f>IF(VLOOKUP($B100,'Messieurs NET'!$B$6:$J$137,8,FALSE)="","",(VLOOKUP($B100,'Messieurs NET'!$B$6:$J$137,8,FALSE)))</f>
        <v/>
      </c>
      <c r="S100" s="68" t="str">
        <f t="shared" si="32"/>
        <v/>
      </c>
      <c r="T100" s="45" t="str">
        <f>IF(VLOOKUP($B100,'Messieurs BRUT'!$B$6:$J$137,9,FALSE)="","",(VLOOKUP($B100,'Messieurs BRUT'!$B$6:$J$137,9,FALSE)))</f>
        <v/>
      </c>
      <c r="U100" s="45" t="str">
        <f>IF(VLOOKUP($B100,'Messieurs NET'!$B$6:$J$137,9,FALSE)="","",(VLOOKUP($B100,'Messieurs NET'!$B$6:$J$137,9,FALSE)))</f>
        <v/>
      </c>
      <c r="V100" s="68" t="str">
        <f t="shared" si="33"/>
        <v/>
      </c>
      <c r="W100" s="45" t="str">
        <f>IF(VLOOKUP($B100,'Messieurs BRUT'!$B$6:$M$137,10,FALSE)="","",(VLOOKUP($B100,'Messieurs BRUT'!$B$6:$M$137,10,FALSE)))</f>
        <v/>
      </c>
      <c r="X100" s="45" t="str">
        <f>IF(VLOOKUP($B100,'Messieurs NET'!$B$6:$M$137,10,FALSE)="","",(VLOOKUP($B100,'Messieurs NET'!$B$6:$M$137,10,FALSE)))</f>
        <v/>
      </c>
      <c r="Y100" s="68" t="str">
        <f t="shared" si="34"/>
        <v/>
      </c>
      <c r="Z100" s="45">
        <f>IF(VLOOKUP($B100,'Messieurs BRUT'!$B$6:$L$137,11,FALSE)="","",(VLOOKUP($B100,'Messieurs BRUT'!$B$6:$L$137,11,FALSE)))</f>
        <v>21</v>
      </c>
      <c r="AA100" s="45">
        <f>IF(VLOOKUP($B100,'Messieurs NET'!$B$6:$L$137,11,FALSE)="","",(VLOOKUP($B100,'Messieurs NET'!$B$6:$L$137,11,FALSE)))</f>
        <v>35</v>
      </c>
      <c r="AB100" s="68">
        <f t="shared" si="35"/>
        <v>56</v>
      </c>
      <c r="AC100" s="45" t="str">
        <f>IF(VLOOKUP($B100,'Messieurs BRUT'!$B$6:$M$137,12,FALSE)="","",(VLOOKUP($B100,'Messieurs BRUT'!$B$6:$M$137,12,FALSE)))</f>
        <v/>
      </c>
      <c r="AD100" s="45" t="str">
        <f>IF(VLOOKUP($B100,'Messieurs NET'!$B$6:$M$137,12,FALSE)="","",(VLOOKUP($B100,'Messieurs NET'!$B$6:$M$137,12,FALSE)))</f>
        <v/>
      </c>
      <c r="AE100" s="68" t="str">
        <f t="shared" si="36"/>
        <v/>
      </c>
      <c r="AF100" s="45" t="str">
        <f>IF(VLOOKUP($B100,'Messieurs BRUT'!$B$6:$N$137,13,FALSE)="","",(VLOOKUP($B100,'Messieurs BRUT'!$B$6:$N$137,13,FALSE)))</f>
        <v/>
      </c>
      <c r="AG100" s="45" t="str">
        <f>IF(VLOOKUP($B100,'Messieurs NET'!$B$6:$N$137,13,FALSE)="","",(VLOOKUP($B100,'Messieurs NET'!$B$6:$N$137,13,FALSE)))</f>
        <v/>
      </c>
      <c r="AH100" s="68" t="str">
        <f t="shared" si="37"/>
        <v/>
      </c>
      <c r="AI100" s="68">
        <f t="shared" si="38"/>
        <v>56</v>
      </c>
      <c r="AJ100" s="69">
        <f t="shared" si="39"/>
        <v>1</v>
      </c>
      <c r="AK100" s="69">
        <f>IF(AJ100&lt;8,0,+SMALL(($G100,$J100,$M100,$P100,$S100,$V100,$Y100,$AB100,$AE100,$AH100),1))</f>
        <v>0</v>
      </c>
      <c r="AL100" s="69">
        <f>IF(AJ100&lt;9,0,+SMALL(($G100,$J100,$M100,$P100,$S100,$V100,$Y100,$AB100,$AE100,$AH100),2))</f>
        <v>0</v>
      </c>
      <c r="AM100" s="69">
        <f>IF(AJ100&lt;10,0,+SMALL(($G100,$J100,$M100,$P100,$S100,$V100,$Y100,$AB100,$AE100,$AH100),3))</f>
        <v>0</v>
      </c>
      <c r="AN100" s="69">
        <f t="shared" si="40"/>
        <v>56</v>
      </c>
      <c r="AO100" s="69">
        <f t="shared" si="41"/>
        <v>94</v>
      </c>
    </row>
    <row r="101" spans="2:41" ht="14.4">
      <c r="B101" s="65" t="s">
        <v>238</v>
      </c>
      <c r="C101" s="66"/>
      <c r="D101" s="95" t="s">
        <v>20</v>
      </c>
      <c r="E101" s="45" t="str">
        <f>IF(VLOOKUP($B101,'Messieurs BRUT'!$B$6:$E$137,4,FALSE)="","",(VLOOKUP($B101,'Messieurs BRUT'!$B$6:$E$137,4,FALSE)))</f>
        <v/>
      </c>
      <c r="F101" s="45" t="str">
        <f>IF(VLOOKUP($B101,'Messieurs NET'!$B$6:E$137,4,FALSE)="","",(VLOOKUP($B101,'Messieurs NET'!$B$6:$E$137,4,FALSE)))</f>
        <v/>
      </c>
      <c r="G101" s="68" t="str">
        <f t="shared" si="28"/>
        <v/>
      </c>
      <c r="H101" s="45" t="str">
        <f>IF(VLOOKUP($B101,'Messieurs BRUT'!$B$6:$F$137,5,FALSE)="","",(VLOOKUP($B101,'Messieurs BRUT'!$B$6:$F$137,5,FALSE)))</f>
        <v/>
      </c>
      <c r="I101" s="45" t="str">
        <f>IF(VLOOKUP($B101,'Messieurs NET'!$B$6:$F$137,5,FALSE)="","",(VLOOKUP($B101,'Messieurs NET'!$B$6:$F$137,5,FALSE)))</f>
        <v/>
      </c>
      <c r="J101" s="68" t="str">
        <f t="shared" si="29"/>
        <v/>
      </c>
      <c r="K101" s="45">
        <f>IF(VLOOKUP($B101,'Messieurs BRUT'!$B$6:$G$137,6,FALSE)="","",(VLOOKUP($B101,'Messieurs BRUT'!$B$6:$G$137,6,FALSE)))</f>
        <v>25</v>
      </c>
      <c r="L101" s="45">
        <f>IF(VLOOKUP($B101,'Messieurs NET'!$B$6:$G$137,6,FALSE)="","",(VLOOKUP($B101,'Messieurs NET'!$B$6:$G$137,6,FALSE)))</f>
        <v>30</v>
      </c>
      <c r="M101" s="68">
        <f t="shared" si="30"/>
        <v>55</v>
      </c>
      <c r="N101" s="45" t="str">
        <f>IF(VLOOKUP($B101,'Messieurs BRUT'!$B$6:$H$137,7,FALSE)="","",(VLOOKUP($B101,'Messieurs BRUT'!$B$6:$H$137,7,FALSE)))</f>
        <v/>
      </c>
      <c r="O101" s="45" t="str">
        <f>IF(VLOOKUP($B101,'Messieurs NET'!$B$6:$H$137,7,FALSE)="","",(VLOOKUP($B101,'Messieurs NET'!$B$6:$H$137,7,FALSE)))</f>
        <v/>
      </c>
      <c r="P101" s="68" t="str">
        <f t="shared" si="31"/>
        <v/>
      </c>
      <c r="Q101" s="45" t="str">
        <f>IF(VLOOKUP($B101,'Messieurs BRUT'!$B$6:$J$137,8,FALSE)="","",(VLOOKUP($B101,'Messieurs BRUT'!$B$6:$J$137,8,FALSE)))</f>
        <v/>
      </c>
      <c r="R101" s="45" t="str">
        <f>IF(VLOOKUP($B101,'Messieurs NET'!$B$6:$J$137,8,FALSE)="","",(VLOOKUP($B101,'Messieurs NET'!$B$6:$J$137,8,FALSE)))</f>
        <v/>
      </c>
      <c r="S101" s="68" t="str">
        <f t="shared" si="32"/>
        <v/>
      </c>
      <c r="T101" s="45" t="str">
        <f>IF(VLOOKUP($B101,'Messieurs BRUT'!$B$6:$J$137,9,FALSE)="","",(VLOOKUP($B101,'Messieurs BRUT'!$B$6:$J$137,9,FALSE)))</f>
        <v/>
      </c>
      <c r="U101" s="45" t="str">
        <f>IF(VLOOKUP($B101,'Messieurs NET'!$B$6:$J$137,9,FALSE)="","",(VLOOKUP($B101,'Messieurs NET'!$B$6:$J$137,9,FALSE)))</f>
        <v/>
      </c>
      <c r="V101" s="68" t="str">
        <f t="shared" si="33"/>
        <v/>
      </c>
      <c r="W101" s="45" t="str">
        <f>IF(VLOOKUP($B101,'Messieurs BRUT'!$B$6:$M$137,10,FALSE)="","",(VLOOKUP($B101,'Messieurs BRUT'!$B$6:$M$137,10,FALSE)))</f>
        <v/>
      </c>
      <c r="X101" s="45" t="str">
        <f>IF(VLOOKUP($B101,'Messieurs NET'!$B$6:$M$137,10,FALSE)="","",(VLOOKUP($B101,'Messieurs NET'!$B$6:$M$137,10,FALSE)))</f>
        <v/>
      </c>
      <c r="Y101" s="68" t="str">
        <f t="shared" si="34"/>
        <v/>
      </c>
      <c r="Z101" s="45" t="str">
        <f>IF(VLOOKUP($B101,'Messieurs BRUT'!$B$6:$L$137,11,FALSE)="","",(VLOOKUP($B101,'Messieurs BRUT'!$B$6:$L$137,11,FALSE)))</f>
        <v/>
      </c>
      <c r="AA101" s="45" t="str">
        <f>IF(VLOOKUP($B101,'Messieurs NET'!$B$6:$L$137,11,FALSE)="","",(VLOOKUP($B101,'Messieurs NET'!$B$6:$L$137,11,FALSE)))</f>
        <v/>
      </c>
      <c r="AB101" s="68" t="str">
        <f t="shared" si="35"/>
        <v/>
      </c>
      <c r="AC101" s="45" t="str">
        <f>IF(VLOOKUP($B101,'Messieurs BRUT'!$B$6:$M$137,12,FALSE)="","",(VLOOKUP($B101,'Messieurs BRUT'!$B$6:$M$137,12,FALSE)))</f>
        <v/>
      </c>
      <c r="AD101" s="45" t="str">
        <f>IF(VLOOKUP($B101,'Messieurs NET'!$B$6:$M$137,12,FALSE)="","",(VLOOKUP($B101,'Messieurs NET'!$B$6:$M$137,12,FALSE)))</f>
        <v/>
      </c>
      <c r="AE101" s="68" t="str">
        <f t="shared" si="36"/>
        <v/>
      </c>
      <c r="AF101" s="45" t="str">
        <f>IF(VLOOKUP($B101,'Messieurs BRUT'!$B$6:$N$137,13,FALSE)="","",(VLOOKUP($B101,'Messieurs BRUT'!$B$6:$N$137,13,FALSE)))</f>
        <v/>
      </c>
      <c r="AG101" s="45" t="str">
        <f>IF(VLOOKUP($B101,'Messieurs NET'!$B$6:$N$137,13,FALSE)="","",(VLOOKUP($B101,'Messieurs NET'!$B$6:$N$137,13,FALSE)))</f>
        <v/>
      </c>
      <c r="AH101" s="68" t="str">
        <f t="shared" si="37"/>
        <v/>
      </c>
      <c r="AI101" s="68">
        <f t="shared" si="38"/>
        <v>55</v>
      </c>
      <c r="AJ101" s="69">
        <f t="shared" si="39"/>
        <v>1</v>
      </c>
      <c r="AK101" s="69">
        <f>IF(AJ101&lt;8,0,+SMALL(($G101,$J101,$M101,$P101,$S101,$V101,$Y101,$AB101,$AE101,$AH101),1))</f>
        <v>0</v>
      </c>
      <c r="AL101" s="69">
        <f>IF(AJ101&lt;9,0,+SMALL(($G101,$J101,$M101,$P101,$S101,$V101,$Y101,$AB101,$AE101,$AH101),2))</f>
        <v>0</v>
      </c>
      <c r="AM101" s="69">
        <f>IF(AJ101&lt;10,0,+SMALL(($G101,$J101,$M101,$P101,$S101,$V101,$Y101,$AB101,$AE101,$AH101),3))</f>
        <v>0</v>
      </c>
      <c r="AN101" s="69">
        <f t="shared" si="40"/>
        <v>55</v>
      </c>
      <c r="AO101" s="69">
        <f t="shared" si="41"/>
        <v>96</v>
      </c>
    </row>
    <row r="102" spans="2:41" ht="14.4">
      <c r="B102" s="65" t="s">
        <v>296</v>
      </c>
      <c r="C102" s="45"/>
      <c r="D102" s="93" t="s">
        <v>140</v>
      </c>
      <c r="E102" s="45" t="str">
        <f>IF(VLOOKUP($B102,'Messieurs BRUT'!$B$6:$E$137,4,FALSE)="","",(VLOOKUP($B102,'Messieurs BRUT'!$B$6:$E$137,4,FALSE)))</f>
        <v/>
      </c>
      <c r="F102" s="45" t="str">
        <f>IF(VLOOKUP($B102,'Messieurs NET'!$B$6:E$137,4,FALSE)="","",(VLOOKUP($B102,'Messieurs NET'!$B$6:$E$137,4,FALSE)))</f>
        <v/>
      </c>
      <c r="G102" s="68" t="str">
        <f t="shared" ref="G102:G133" si="42">IF(F102="","",SUM(E102:F102))</f>
        <v/>
      </c>
      <c r="H102" s="45" t="str">
        <f>IF(VLOOKUP($B102,'Messieurs BRUT'!$B$6:$F$137,5,FALSE)="","",(VLOOKUP($B102,'Messieurs BRUT'!$B$6:$F$137,5,FALSE)))</f>
        <v/>
      </c>
      <c r="I102" s="45" t="str">
        <f>IF(VLOOKUP($B102,'Messieurs NET'!$B$6:$F$137,5,FALSE)="","",(VLOOKUP($B102,'Messieurs NET'!$B$6:$F$137,5,FALSE)))</f>
        <v/>
      </c>
      <c r="J102" s="68" t="str">
        <f t="shared" ref="J102:J133" si="43">IF(I102="","",SUM(H102:I102))</f>
        <v/>
      </c>
      <c r="K102" s="45" t="str">
        <f>IF(VLOOKUP($B102,'Messieurs BRUT'!$B$6:$G$137,6,FALSE)="","",(VLOOKUP($B102,'Messieurs BRUT'!$B$6:$G$137,6,FALSE)))</f>
        <v/>
      </c>
      <c r="L102" s="45" t="str">
        <f>IF(VLOOKUP($B102,'Messieurs NET'!$B$6:$G$137,6,FALSE)="","",(VLOOKUP($B102,'Messieurs NET'!$B$6:$G$137,6,FALSE)))</f>
        <v/>
      </c>
      <c r="M102" s="68" t="str">
        <f t="shared" ref="M102:M133" si="44">IF(L102="","",SUM(K102:L102))</f>
        <v/>
      </c>
      <c r="N102" s="45" t="str">
        <f>IF(VLOOKUP($B102,'Messieurs BRUT'!$B$6:$H$137,7,FALSE)="","",(VLOOKUP($B102,'Messieurs BRUT'!$B$6:$H$137,7,FALSE)))</f>
        <v/>
      </c>
      <c r="O102" s="45" t="str">
        <f>IF(VLOOKUP($B102,'Messieurs NET'!$B$6:$H$137,7,FALSE)="","",(VLOOKUP($B102,'Messieurs NET'!$B$6:$H$137,7,FALSE)))</f>
        <v/>
      </c>
      <c r="P102" s="68" t="str">
        <f t="shared" ref="P102:P133" si="45">IF(O102="","",SUM(N102:O102))</f>
        <v/>
      </c>
      <c r="Q102" s="45" t="str">
        <f>IF(VLOOKUP($B102,'Messieurs BRUT'!$B$6:$J$137,8,FALSE)="","",(VLOOKUP($B102,'Messieurs BRUT'!$B$6:$J$137,8,FALSE)))</f>
        <v/>
      </c>
      <c r="R102" s="45" t="str">
        <f>IF(VLOOKUP($B102,'Messieurs NET'!$B$6:$J$137,8,FALSE)="","",(VLOOKUP($B102,'Messieurs NET'!$B$6:$J$137,8,FALSE)))</f>
        <v/>
      </c>
      <c r="S102" s="68" t="str">
        <f t="shared" ref="S102:S133" si="46">IF(R102="","",SUM(Q102:R102))</f>
        <v/>
      </c>
      <c r="T102" s="45" t="str">
        <f>IF(VLOOKUP($B102,'Messieurs BRUT'!$B$6:$J$137,9,FALSE)="","",(VLOOKUP($B102,'Messieurs BRUT'!$B$6:$J$137,9,FALSE)))</f>
        <v/>
      </c>
      <c r="U102" s="45" t="str">
        <f>IF(VLOOKUP($B102,'Messieurs NET'!$B$6:$J$137,9,FALSE)="","",(VLOOKUP($B102,'Messieurs NET'!$B$6:$J$137,9,FALSE)))</f>
        <v/>
      </c>
      <c r="V102" s="68" t="str">
        <f t="shared" ref="V102:V133" si="47">IF(U102="","",SUM(T102:U102))</f>
        <v/>
      </c>
      <c r="W102" s="45" t="str">
        <f>IF(VLOOKUP($B102,'Messieurs BRUT'!$B$6:$M$137,10,FALSE)="","",(VLOOKUP($B102,'Messieurs BRUT'!$B$6:$M$137,10,FALSE)))</f>
        <v/>
      </c>
      <c r="X102" s="45" t="str">
        <f>IF(VLOOKUP($B102,'Messieurs NET'!$B$6:$M$137,10,FALSE)="","",(VLOOKUP($B102,'Messieurs NET'!$B$6:$M$137,10,FALSE)))</f>
        <v/>
      </c>
      <c r="Y102" s="68" t="str">
        <f t="shared" ref="Y102:Y133" si="48">IF(X102="","",SUM(W102:X102))</f>
        <v/>
      </c>
      <c r="Z102" s="45">
        <f>IF(VLOOKUP($B102,'Messieurs BRUT'!$B$6:$L$137,11,FALSE)="","",(VLOOKUP($B102,'Messieurs BRUT'!$B$6:$L$137,11,FALSE)))</f>
        <v>20</v>
      </c>
      <c r="AA102" s="45">
        <f>IF(VLOOKUP($B102,'Messieurs NET'!$B$6:$L$137,11,FALSE)="","",(VLOOKUP($B102,'Messieurs NET'!$B$6:$L$137,11,FALSE)))</f>
        <v>35</v>
      </c>
      <c r="AB102" s="68">
        <f t="shared" ref="AB102:AB133" si="49">IF(AA102="","",SUM(Z102:AA102))</f>
        <v>55</v>
      </c>
      <c r="AC102" s="45" t="str">
        <f>IF(VLOOKUP($B102,'Messieurs BRUT'!$B$6:$M$137,12,FALSE)="","",(VLOOKUP($B102,'Messieurs BRUT'!$B$6:$M$137,12,FALSE)))</f>
        <v/>
      </c>
      <c r="AD102" s="45" t="str">
        <f>IF(VLOOKUP($B102,'Messieurs NET'!$B$6:$M$137,12,FALSE)="","",(VLOOKUP($B102,'Messieurs NET'!$B$6:$M$137,12,FALSE)))</f>
        <v/>
      </c>
      <c r="AE102" s="68" t="str">
        <f t="shared" ref="AE102:AE133" si="50">IF(AD102="","",SUM(AC102:AD102))</f>
        <v/>
      </c>
      <c r="AF102" s="45" t="str">
        <f>IF(VLOOKUP($B102,'Messieurs BRUT'!$B$6:$N$137,13,FALSE)="","",(VLOOKUP($B102,'Messieurs BRUT'!$B$6:$N$137,13,FALSE)))</f>
        <v/>
      </c>
      <c r="AG102" s="45" t="str">
        <f>IF(VLOOKUP($B102,'Messieurs NET'!$B$6:$N$137,13,FALSE)="","",(VLOOKUP($B102,'Messieurs NET'!$B$6:$N$137,13,FALSE)))</f>
        <v/>
      </c>
      <c r="AH102" s="68" t="str">
        <f t="shared" ref="AH102:AH133" si="51">IF(AG102="","",SUM(AF102:AG102))</f>
        <v/>
      </c>
      <c r="AI102" s="68">
        <f t="shared" ref="AI102:AI133" si="52">SUM(G102,J102,M102,P102,S102,V102,Y102,AB102,AE102,AH102)</f>
        <v>55</v>
      </c>
      <c r="AJ102" s="69">
        <f t="shared" ref="AJ102:AJ136" si="53">+COUNT(G102,J102,M102,P102,S102,V102,Y102,AB102,AE102,AH102)</f>
        <v>1</v>
      </c>
      <c r="AK102" s="69">
        <f>IF(AJ102&lt;8,0,+SMALL(($G102,$J102,$M102,$P102,$S102,$V102,$Y102,$AB102,$AE102,$AH102),1))</f>
        <v>0</v>
      </c>
      <c r="AL102" s="69">
        <f>IF(AJ102&lt;9,0,+SMALL(($G102,$J102,$M102,$P102,$S102,$V102,$Y102,$AB102,$AE102,$AH102),2))</f>
        <v>0</v>
      </c>
      <c r="AM102" s="69">
        <f>IF(AJ102&lt;10,0,+SMALL(($G102,$J102,$M102,$P102,$S102,$V102,$Y102,$AB102,$AE102,$AH102),3))</f>
        <v>0</v>
      </c>
      <c r="AN102" s="69">
        <f t="shared" ref="AN102:AN133" si="54">AI102-AK102-AL102-AM102</f>
        <v>55</v>
      </c>
      <c r="AO102" s="69">
        <f t="shared" ref="AO102:AO133" si="55">RANK(AN102,$AN$6:$AN$136,0)</f>
        <v>96</v>
      </c>
    </row>
    <row r="103" spans="2:41" ht="14.4">
      <c r="B103" s="65" t="s">
        <v>184</v>
      </c>
      <c r="C103" s="66"/>
      <c r="D103" s="71" t="s">
        <v>59</v>
      </c>
      <c r="E103" s="45">
        <f>IF(VLOOKUP($B103,'Messieurs BRUT'!$B$6:$E$137,4,FALSE)="","",(VLOOKUP($B103,'Messieurs BRUT'!$B$6:$E$137,4,FALSE)))</f>
        <v>10</v>
      </c>
      <c r="F103" s="45">
        <f>IF(VLOOKUP($B103,'Messieurs NET'!$B$6:E$137,4,FALSE)="","",(VLOOKUP($B103,'Messieurs NET'!$B$6:$E$137,4,FALSE)))</f>
        <v>1</v>
      </c>
      <c r="G103" s="68">
        <f t="shared" si="42"/>
        <v>11</v>
      </c>
      <c r="H103" s="45" t="str">
        <f>IF(VLOOKUP($B103,'Messieurs BRUT'!$B$6:$F$137,5,FALSE)="","",(VLOOKUP($B103,'Messieurs BRUT'!$B$6:$F$137,5,FALSE)))</f>
        <v/>
      </c>
      <c r="I103" s="45" t="str">
        <f>IF(VLOOKUP($B103,'Messieurs NET'!$B$6:$F$137,5,FALSE)="","",(VLOOKUP($B103,'Messieurs NET'!$B$6:$F$137,5,FALSE)))</f>
        <v/>
      </c>
      <c r="J103" s="68" t="str">
        <f t="shared" si="43"/>
        <v/>
      </c>
      <c r="K103" s="45">
        <f>IF(VLOOKUP($B103,'Messieurs BRUT'!$B$6:$G$137,6,FALSE)="","",(VLOOKUP($B103,'Messieurs BRUT'!$B$6:$G$137,6,FALSE)))</f>
        <v>13</v>
      </c>
      <c r="L103" s="45">
        <f>IF(VLOOKUP($B103,'Messieurs NET'!$B$6:$G$137,6,FALSE)="","",(VLOOKUP($B103,'Messieurs NET'!$B$6:$G$137,6,FALSE)))</f>
        <v>30</v>
      </c>
      <c r="M103" s="68">
        <f t="shared" si="44"/>
        <v>43</v>
      </c>
      <c r="N103" s="45" t="str">
        <f>IF(VLOOKUP($B103,'Messieurs BRUT'!$B$6:$H$137,7,FALSE)="","",(VLOOKUP($B103,'Messieurs BRUT'!$B$6:$H$137,7,FALSE)))</f>
        <v/>
      </c>
      <c r="O103" s="45" t="str">
        <f>IF(VLOOKUP($B103,'Messieurs NET'!$B$6:$H$137,7,FALSE)="","",(VLOOKUP($B103,'Messieurs NET'!$B$6:$H$137,7,FALSE)))</f>
        <v/>
      </c>
      <c r="P103" s="68" t="str">
        <f t="shared" si="45"/>
        <v/>
      </c>
      <c r="Q103" s="45" t="str">
        <f>IF(VLOOKUP($B103,'Messieurs BRUT'!$B$6:$J$137,8,FALSE)="","",(VLOOKUP($B103,'Messieurs BRUT'!$B$6:$J$137,8,FALSE)))</f>
        <v/>
      </c>
      <c r="R103" s="45" t="str">
        <f>IF(VLOOKUP($B103,'Messieurs NET'!$B$6:$J$137,8,FALSE)="","",(VLOOKUP($B103,'Messieurs NET'!$B$6:$J$137,8,FALSE)))</f>
        <v/>
      </c>
      <c r="S103" s="68" t="str">
        <f t="shared" si="46"/>
        <v/>
      </c>
      <c r="T103" s="45" t="str">
        <f>IF(VLOOKUP($B103,'Messieurs BRUT'!$B$6:$J$137,9,FALSE)="","",(VLOOKUP($B103,'Messieurs BRUT'!$B$6:$J$137,9,FALSE)))</f>
        <v/>
      </c>
      <c r="U103" s="45" t="str">
        <f>IF(VLOOKUP($B103,'Messieurs NET'!$B$6:$J$137,9,FALSE)="","",(VLOOKUP($B103,'Messieurs NET'!$B$6:$J$137,9,FALSE)))</f>
        <v/>
      </c>
      <c r="V103" s="68" t="str">
        <f t="shared" si="47"/>
        <v/>
      </c>
      <c r="W103" s="45" t="str">
        <f>IF(VLOOKUP($B103,'Messieurs BRUT'!$B$6:$M$137,10,FALSE)="","",(VLOOKUP($B103,'Messieurs BRUT'!$B$6:$M$137,10,FALSE)))</f>
        <v/>
      </c>
      <c r="X103" s="45" t="str">
        <f>IF(VLOOKUP($B103,'Messieurs NET'!$B$6:$M$137,10,FALSE)="","",(VLOOKUP($B103,'Messieurs NET'!$B$6:$M$137,10,FALSE)))</f>
        <v/>
      </c>
      <c r="Y103" s="68" t="str">
        <f t="shared" si="48"/>
        <v/>
      </c>
      <c r="Z103" s="45" t="str">
        <f>IF(VLOOKUP($B103,'Messieurs BRUT'!$B$6:$L$137,11,FALSE)="","",(VLOOKUP($B103,'Messieurs BRUT'!$B$6:$L$137,11,FALSE)))</f>
        <v/>
      </c>
      <c r="AA103" s="45" t="str">
        <f>IF(VLOOKUP($B103,'Messieurs NET'!$B$6:$L$137,11,FALSE)="","",(VLOOKUP($B103,'Messieurs NET'!$B$6:$L$137,11,FALSE)))</f>
        <v/>
      </c>
      <c r="AB103" s="68" t="str">
        <f t="shared" si="49"/>
        <v/>
      </c>
      <c r="AC103" s="45" t="str">
        <f>IF(VLOOKUP($B103,'Messieurs BRUT'!$B$6:$M$137,12,FALSE)="","",(VLOOKUP($B103,'Messieurs BRUT'!$B$6:$M$137,12,FALSE)))</f>
        <v/>
      </c>
      <c r="AD103" s="45" t="str">
        <f>IF(VLOOKUP($B103,'Messieurs NET'!$B$6:$M$137,12,FALSE)="","",(VLOOKUP($B103,'Messieurs NET'!$B$6:$M$137,12,FALSE)))</f>
        <v/>
      </c>
      <c r="AE103" s="68" t="str">
        <f t="shared" si="50"/>
        <v/>
      </c>
      <c r="AF103" s="45" t="str">
        <f>IF(VLOOKUP($B103,'Messieurs BRUT'!$B$6:$N$137,13,FALSE)="","",(VLOOKUP($B103,'Messieurs BRUT'!$B$6:$N$137,13,FALSE)))</f>
        <v/>
      </c>
      <c r="AG103" s="45" t="str">
        <f>IF(VLOOKUP($B103,'Messieurs NET'!$B$6:$N$137,13,FALSE)="","",(VLOOKUP($B103,'Messieurs NET'!$B$6:$N$137,13,FALSE)))</f>
        <v/>
      </c>
      <c r="AH103" s="68" t="str">
        <f t="shared" si="51"/>
        <v/>
      </c>
      <c r="AI103" s="68">
        <f t="shared" si="52"/>
        <v>54</v>
      </c>
      <c r="AJ103" s="69">
        <f t="shared" si="53"/>
        <v>2</v>
      </c>
      <c r="AK103" s="69">
        <f>IF(AJ103&lt;8,0,+SMALL(($G103,$J103,$M103,$P103,$S103,$V103,$Y103,$AB103,$AE103,$AH103),1))</f>
        <v>0</v>
      </c>
      <c r="AL103" s="69">
        <f>IF(AJ103&lt;9,0,+SMALL(($G103,$J103,$M103,$P103,$S103,$V103,$Y103,$AB103,$AE103,$AH103),2))</f>
        <v>0</v>
      </c>
      <c r="AM103" s="69">
        <f>IF(AJ103&lt;10,0,+SMALL(($G103,$J103,$M103,$P103,$S103,$V103,$Y103,$AB103,$AE103,$AH103),3))</f>
        <v>0</v>
      </c>
      <c r="AN103" s="69">
        <f t="shared" si="54"/>
        <v>54</v>
      </c>
      <c r="AO103" s="69">
        <f t="shared" si="55"/>
        <v>98</v>
      </c>
    </row>
    <row r="104" spans="2:41" ht="14.4">
      <c r="B104" s="65" t="s">
        <v>306</v>
      </c>
      <c r="C104" s="66"/>
      <c r="D104" s="93" t="s">
        <v>140</v>
      </c>
      <c r="E104" s="45" t="str">
        <f>IF(VLOOKUP($B104,'Messieurs BRUT'!$B$6:$E$137,4,FALSE)="","",(VLOOKUP($B104,'Messieurs BRUT'!$B$6:$E$137,4,FALSE)))</f>
        <v/>
      </c>
      <c r="F104" s="45" t="str">
        <f>IF(VLOOKUP($B104,'Messieurs NET'!$B$6:E$137,4,FALSE)="","",(VLOOKUP($B104,'Messieurs NET'!$B$6:$E$137,4,FALSE)))</f>
        <v/>
      </c>
      <c r="G104" s="68" t="str">
        <f t="shared" si="42"/>
        <v/>
      </c>
      <c r="H104" s="45" t="str">
        <f>IF(VLOOKUP($B104,'Messieurs BRUT'!$B$6:$F$137,5,FALSE)="","",(VLOOKUP($B104,'Messieurs BRUT'!$B$6:$F$137,5,FALSE)))</f>
        <v/>
      </c>
      <c r="I104" s="45" t="str">
        <f>IF(VLOOKUP($B104,'Messieurs NET'!$B$6:$F$137,5,FALSE)="","",(VLOOKUP($B104,'Messieurs NET'!$B$6:$F$137,5,FALSE)))</f>
        <v/>
      </c>
      <c r="J104" s="68" t="str">
        <f t="shared" si="43"/>
        <v/>
      </c>
      <c r="K104" s="45" t="str">
        <f>IF(VLOOKUP($B104,'Messieurs BRUT'!$B$6:$G$137,6,FALSE)="","",(VLOOKUP($B104,'Messieurs BRUT'!$B$6:$G$137,6,FALSE)))</f>
        <v/>
      </c>
      <c r="L104" s="45" t="str">
        <f>IF(VLOOKUP($B104,'Messieurs NET'!$B$6:$G$137,6,FALSE)="","",(VLOOKUP($B104,'Messieurs NET'!$B$6:$G$137,6,FALSE)))</f>
        <v/>
      </c>
      <c r="M104" s="68" t="str">
        <f t="shared" si="44"/>
        <v/>
      </c>
      <c r="N104" s="45" t="str">
        <f>IF(VLOOKUP($B104,'Messieurs BRUT'!$B$6:$H$137,7,FALSE)="","",(VLOOKUP($B104,'Messieurs BRUT'!$B$6:$H$137,7,FALSE)))</f>
        <v/>
      </c>
      <c r="O104" s="45" t="str">
        <f>IF(VLOOKUP($B104,'Messieurs NET'!$B$6:$H$137,7,FALSE)="","",(VLOOKUP($B104,'Messieurs NET'!$B$6:$H$137,7,FALSE)))</f>
        <v/>
      </c>
      <c r="P104" s="68" t="str">
        <f t="shared" si="45"/>
        <v/>
      </c>
      <c r="Q104" s="45" t="str">
        <f>IF(VLOOKUP($B104,'Messieurs BRUT'!$B$6:$J$137,8,FALSE)="","",(VLOOKUP($B104,'Messieurs BRUT'!$B$6:$J$137,8,FALSE)))</f>
        <v/>
      </c>
      <c r="R104" s="45" t="str">
        <f>IF(VLOOKUP($B104,'Messieurs NET'!$B$6:$J$137,8,FALSE)="","",(VLOOKUP($B104,'Messieurs NET'!$B$6:$J$137,8,FALSE)))</f>
        <v/>
      </c>
      <c r="S104" s="68" t="str">
        <f t="shared" si="46"/>
        <v/>
      </c>
      <c r="T104" s="45" t="str">
        <f>IF(VLOOKUP($B104,'Messieurs BRUT'!$B$6:$J$137,9,FALSE)="","",(VLOOKUP($B104,'Messieurs BRUT'!$B$6:$J$137,9,FALSE)))</f>
        <v/>
      </c>
      <c r="U104" s="45" t="str">
        <f>IF(VLOOKUP($B104,'Messieurs NET'!$B$6:$J$137,9,FALSE)="","",(VLOOKUP($B104,'Messieurs NET'!$B$6:$J$137,9,FALSE)))</f>
        <v/>
      </c>
      <c r="V104" s="68" t="str">
        <f t="shared" si="47"/>
        <v/>
      </c>
      <c r="W104" s="45" t="str">
        <f>IF(VLOOKUP($B104,'Messieurs BRUT'!$B$6:$M$137,10,FALSE)="","",(VLOOKUP($B104,'Messieurs BRUT'!$B$6:$M$137,10,FALSE)))</f>
        <v/>
      </c>
      <c r="X104" s="45" t="str">
        <f>IF(VLOOKUP($B104,'Messieurs NET'!$B$6:$M$137,10,FALSE)="","",(VLOOKUP($B104,'Messieurs NET'!$B$6:$M$137,10,FALSE)))</f>
        <v/>
      </c>
      <c r="Y104" s="68" t="str">
        <f t="shared" si="48"/>
        <v/>
      </c>
      <c r="Z104" s="45" t="str">
        <f>IF(VLOOKUP($B104,'Messieurs BRUT'!$B$6:$L$137,11,FALSE)="","",(VLOOKUP($B104,'Messieurs BRUT'!$B$6:$L$137,11,FALSE)))</f>
        <v/>
      </c>
      <c r="AA104" s="45" t="str">
        <f>IF(VLOOKUP($B104,'Messieurs NET'!$B$6:$L$137,11,FALSE)="","",(VLOOKUP($B104,'Messieurs NET'!$B$6:$L$137,11,FALSE)))</f>
        <v/>
      </c>
      <c r="AB104" s="68" t="str">
        <f t="shared" si="49"/>
        <v/>
      </c>
      <c r="AC104" s="45" t="str">
        <f>IF(VLOOKUP($B104,'Messieurs BRUT'!$B$6:$M$137,12,FALSE)="","",(VLOOKUP($B104,'Messieurs BRUT'!$B$6:$M$137,12,FALSE)))</f>
        <v/>
      </c>
      <c r="AD104" s="45" t="str">
        <f>IF(VLOOKUP($B104,'Messieurs NET'!$B$6:$M$137,12,FALSE)="","",(VLOOKUP($B104,'Messieurs NET'!$B$6:$M$137,12,FALSE)))</f>
        <v/>
      </c>
      <c r="AE104" s="68" t="str">
        <f t="shared" si="50"/>
        <v/>
      </c>
      <c r="AF104" s="45">
        <f>IF(VLOOKUP($B104,'Messieurs BRUT'!$B$6:$N$137,13,FALSE)="","",(VLOOKUP($B104,'Messieurs BRUT'!$B$6:$N$137,13,FALSE)))</f>
        <v>17</v>
      </c>
      <c r="AG104" s="45">
        <f>IF(VLOOKUP($B104,'Messieurs NET'!$B$6:$N$137,13,FALSE)="","",(VLOOKUP($B104,'Messieurs NET'!$B$6:$N$137,13,FALSE)))</f>
        <v>37</v>
      </c>
      <c r="AH104" s="68">
        <f t="shared" si="51"/>
        <v>54</v>
      </c>
      <c r="AI104" s="68">
        <f t="shared" si="52"/>
        <v>54</v>
      </c>
      <c r="AJ104" s="69">
        <f t="shared" si="53"/>
        <v>1</v>
      </c>
      <c r="AK104" s="69">
        <f>IF(AJ104&lt;8,0,+SMALL(($G104,$J104,$M104,$P104,$S104,$V104,$Y104,$AB104,$AE104,$AH104),1))</f>
        <v>0</v>
      </c>
      <c r="AL104" s="69">
        <f>IF(AJ104&lt;9,0,+SMALL(($G104,$J104,$M104,$P104,$S104,$V104,$Y104,$AB104,$AE104,$AH104),2))</f>
        <v>0</v>
      </c>
      <c r="AM104" s="69">
        <f>IF(AJ104&lt;10,0,+SMALL(($G104,$J104,$M104,$P104,$S104,$V104,$Y104,$AB104,$AE104,$AH104),3))</f>
        <v>0</v>
      </c>
      <c r="AN104" s="69">
        <f t="shared" si="54"/>
        <v>54</v>
      </c>
      <c r="AO104" s="69">
        <f t="shared" si="55"/>
        <v>98</v>
      </c>
    </row>
    <row r="105" spans="2:41" ht="14.4">
      <c r="B105" s="65" t="s">
        <v>86</v>
      </c>
      <c r="C105" s="66"/>
      <c r="D105" s="95" t="s">
        <v>20</v>
      </c>
      <c r="E105" s="45" t="str">
        <f>IF(VLOOKUP($B105,'Messieurs BRUT'!$B$6:$E$137,4,FALSE)="","",(VLOOKUP($B105,'Messieurs BRUT'!$B$6:$E$137,4,FALSE)))</f>
        <v/>
      </c>
      <c r="F105" s="45" t="str">
        <f>IF(VLOOKUP($B105,'Messieurs NET'!$B$6:E$137,4,FALSE)="","",(VLOOKUP($B105,'Messieurs NET'!$B$6:$E$137,4,FALSE)))</f>
        <v/>
      </c>
      <c r="G105" s="68" t="str">
        <f t="shared" si="42"/>
        <v/>
      </c>
      <c r="H105" s="45">
        <f>IF(VLOOKUP($B105,'Messieurs BRUT'!$B$6:$F$137,5,FALSE)="","",(VLOOKUP($B105,'Messieurs BRUT'!$B$6:$F$137,5,FALSE)))</f>
        <v>19</v>
      </c>
      <c r="I105" s="45">
        <f>IF(VLOOKUP($B105,'Messieurs NET'!$B$6:$F$137,5,FALSE)="","",(VLOOKUP($B105,'Messieurs NET'!$B$6:$F$137,5,FALSE)))</f>
        <v>34</v>
      </c>
      <c r="J105" s="68">
        <f t="shared" si="43"/>
        <v>53</v>
      </c>
      <c r="K105" s="45" t="str">
        <f>IF(VLOOKUP($B105,'Messieurs BRUT'!$B$6:$G$137,6,FALSE)="","",(VLOOKUP($B105,'Messieurs BRUT'!$B$6:$G$137,6,FALSE)))</f>
        <v/>
      </c>
      <c r="L105" s="45" t="str">
        <f>IF(VLOOKUP($B105,'Messieurs NET'!$B$6:$G$137,6,FALSE)="","",(VLOOKUP($B105,'Messieurs NET'!$B$6:$G$137,6,FALSE)))</f>
        <v/>
      </c>
      <c r="M105" s="68" t="str">
        <f t="shared" si="44"/>
        <v/>
      </c>
      <c r="N105" s="45" t="str">
        <f>IF(VLOOKUP($B105,'Messieurs BRUT'!$B$6:$H$137,7,FALSE)="","",(VLOOKUP($B105,'Messieurs BRUT'!$B$6:$H$137,7,FALSE)))</f>
        <v/>
      </c>
      <c r="O105" s="45" t="str">
        <f>IF(VLOOKUP($B105,'Messieurs NET'!$B$6:$H$137,7,FALSE)="","",(VLOOKUP($B105,'Messieurs NET'!$B$6:$H$137,7,FALSE)))</f>
        <v/>
      </c>
      <c r="P105" s="68" t="str">
        <f t="shared" si="45"/>
        <v/>
      </c>
      <c r="Q105" s="45" t="str">
        <f>IF(VLOOKUP($B105,'Messieurs BRUT'!$B$6:$J$137,8,FALSE)="","",(VLOOKUP($B105,'Messieurs BRUT'!$B$6:$J$137,8,FALSE)))</f>
        <v/>
      </c>
      <c r="R105" s="45" t="str">
        <f>IF(VLOOKUP($B105,'Messieurs NET'!$B$6:$J$137,8,FALSE)="","",(VLOOKUP($B105,'Messieurs NET'!$B$6:$J$137,8,FALSE)))</f>
        <v/>
      </c>
      <c r="S105" s="68" t="str">
        <f t="shared" si="46"/>
        <v/>
      </c>
      <c r="T105" s="45" t="str">
        <f>IF(VLOOKUP($B105,'Messieurs BRUT'!$B$6:$J$137,9,FALSE)="","",(VLOOKUP($B105,'Messieurs BRUT'!$B$6:$J$137,9,FALSE)))</f>
        <v/>
      </c>
      <c r="U105" s="45" t="str">
        <f>IF(VLOOKUP($B105,'Messieurs NET'!$B$6:$J$137,9,FALSE)="","",(VLOOKUP($B105,'Messieurs NET'!$B$6:$J$137,9,FALSE)))</f>
        <v/>
      </c>
      <c r="V105" s="68" t="str">
        <f t="shared" si="47"/>
        <v/>
      </c>
      <c r="W105" s="45" t="str">
        <f>IF(VLOOKUP($B105,'Messieurs BRUT'!$B$6:$M$137,10,FALSE)="","",(VLOOKUP($B105,'Messieurs BRUT'!$B$6:$M$137,10,FALSE)))</f>
        <v/>
      </c>
      <c r="X105" s="45" t="str">
        <f>IF(VLOOKUP($B105,'Messieurs NET'!$B$6:$M$137,10,FALSE)="","",(VLOOKUP($B105,'Messieurs NET'!$B$6:$M$137,10,FALSE)))</f>
        <v/>
      </c>
      <c r="Y105" s="68" t="str">
        <f t="shared" si="48"/>
        <v/>
      </c>
      <c r="Z105" s="45" t="str">
        <f>IF(VLOOKUP($B105,'Messieurs BRUT'!$B$6:$L$137,11,FALSE)="","",(VLOOKUP($B105,'Messieurs BRUT'!$B$6:$L$137,11,FALSE)))</f>
        <v/>
      </c>
      <c r="AA105" s="45" t="str">
        <f>IF(VLOOKUP($B105,'Messieurs NET'!$B$6:$L$137,11,FALSE)="","",(VLOOKUP($B105,'Messieurs NET'!$B$6:$L$137,11,FALSE)))</f>
        <v/>
      </c>
      <c r="AB105" s="68" t="str">
        <f t="shared" si="49"/>
        <v/>
      </c>
      <c r="AC105" s="45" t="str">
        <f>IF(VLOOKUP($B105,'Messieurs BRUT'!$B$6:$M$137,12,FALSE)="","",(VLOOKUP($B105,'Messieurs BRUT'!$B$6:$M$137,12,FALSE)))</f>
        <v/>
      </c>
      <c r="AD105" s="45" t="str">
        <f>IF(VLOOKUP($B105,'Messieurs NET'!$B$6:$M$137,12,FALSE)="","",(VLOOKUP($B105,'Messieurs NET'!$B$6:$M$137,12,FALSE)))</f>
        <v/>
      </c>
      <c r="AE105" s="68" t="str">
        <f t="shared" si="50"/>
        <v/>
      </c>
      <c r="AF105" s="45" t="str">
        <f>IF(VLOOKUP($B105,'Messieurs BRUT'!$B$6:$N$137,13,FALSE)="","",(VLOOKUP($B105,'Messieurs BRUT'!$B$6:$N$137,13,FALSE)))</f>
        <v/>
      </c>
      <c r="AG105" s="45" t="str">
        <f>IF(VLOOKUP($B105,'Messieurs NET'!$B$6:$N$137,13,FALSE)="","",(VLOOKUP($B105,'Messieurs NET'!$B$6:$N$137,13,FALSE)))</f>
        <v/>
      </c>
      <c r="AH105" s="68" t="str">
        <f t="shared" si="51"/>
        <v/>
      </c>
      <c r="AI105" s="68">
        <f t="shared" si="52"/>
        <v>53</v>
      </c>
      <c r="AJ105" s="69">
        <f t="shared" si="53"/>
        <v>1</v>
      </c>
      <c r="AK105" s="69">
        <f>IF(AJ105&lt;8,0,+SMALL(($G105,$J105,$M105,$P105,$S105,$V105,$Y105,$AB105,$AE105,$AH105),1))</f>
        <v>0</v>
      </c>
      <c r="AL105" s="69">
        <f>IF(AJ105&lt;9,0,+SMALL(($G105,$J105,$M105,$P105,$S105,$V105,$Y105,$AB105,$AE105,$AH105),2))</f>
        <v>0</v>
      </c>
      <c r="AM105" s="69">
        <f>IF(AJ105&lt;10,0,+SMALL(($G105,$J105,$M105,$P105,$S105,$V105,$Y105,$AB105,$AE105,$AH105),3))</f>
        <v>0</v>
      </c>
      <c r="AN105" s="69">
        <f t="shared" si="54"/>
        <v>53</v>
      </c>
      <c r="AO105" s="69">
        <f t="shared" si="55"/>
        <v>100</v>
      </c>
    </row>
    <row r="106" spans="2:41" ht="14.4">
      <c r="B106" s="65" t="s">
        <v>241</v>
      </c>
      <c r="C106" s="66"/>
      <c r="D106" s="95" t="s">
        <v>20</v>
      </c>
      <c r="E106" s="45" t="str">
        <f>IF(VLOOKUP($B106,'Messieurs BRUT'!$B$6:$E$137,4,FALSE)="","",(VLOOKUP($B106,'Messieurs BRUT'!$B$6:$E$137,4,FALSE)))</f>
        <v/>
      </c>
      <c r="F106" s="45" t="str">
        <f>IF(VLOOKUP($B106,'Messieurs NET'!$B$6:E$137,4,FALSE)="","",(VLOOKUP($B106,'Messieurs NET'!$B$6:$E$137,4,FALSE)))</f>
        <v/>
      </c>
      <c r="G106" s="68" t="str">
        <f t="shared" si="42"/>
        <v/>
      </c>
      <c r="H106" s="45" t="str">
        <f>IF(VLOOKUP($B106,'Messieurs BRUT'!$B$6:$F$137,5,FALSE)="","",(VLOOKUP($B106,'Messieurs BRUT'!$B$6:$F$137,5,FALSE)))</f>
        <v/>
      </c>
      <c r="I106" s="45" t="str">
        <f>IF(VLOOKUP($B106,'Messieurs NET'!$B$6:$F$137,5,FALSE)="","",(VLOOKUP($B106,'Messieurs NET'!$B$6:$F$137,5,FALSE)))</f>
        <v/>
      </c>
      <c r="J106" s="68" t="str">
        <f t="shared" si="43"/>
        <v/>
      </c>
      <c r="K106" s="45">
        <f>IF(VLOOKUP($B106,'Messieurs BRUT'!$B$6:$G$137,6,FALSE)="","",(VLOOKUP($B106,'Messieurs BRUT'!$B$6:$G$137,6,FALSE)))</f>
        <v>17</v>
      </c>
      <c r="L106" s="45">
        <f>IF(VLOOKUP($B106,'Messieurs NET'!$B$6:$G$137,6,FALSE)="","",(VLOOKUP($B106,'Messieurs NET'!$B$6:$G$137,6,FALSE)))</f>
        <v>34</v>
      </c>
      <c r="M106" s="68">
        <f t="shared" si="44"/>
        <v>51</v>
      </c>
      <c r="N106" s="45" t="str">
        <f>IF(VLOOKUP($B106,'Messieurs BRUT'!$B$6:$H$137,7,FALSE)="","",(VLOOKUP($B106,'Messieurs BRUT'!$B$6:$H$137,7,FALSE)))</f>
        <v/>
      </c>
      <c r="O106" s="45" t="str">
        <f>IF(VLOOKUP($B106,'Messieurs NET'!$B$6:$H$137,7,FALSE)="","",(VLOOKUP($B106,'Messieurs NET'!$B$6:$H$137,7,FALSE)))</f>
        <v/>
      </c>
      <c r="P106" s="68" t="str">
        <f t="shared" si="45"/>
        <v/>
      </c>
      <c r="Q106" s="45" t="str">
        <f>IF(VLOOKUP($B106,'Messieurs BRUT'!$B$6:$J$137,8,FALSE)="","",(VLOOKUP($B106,'Messieurs BRUT'!$B$6:$J$137,8,FALSE)))</f>
        <v/>
      </c>
      <c r="R106" s="45" t="str">
        <f>IF(VLOOKUP($B106,'Messieurs NET'!$B$6:$J$137,8,FALSE)="","",(VLOOKUP($B106,'Messieurs NET'!$B$6:$J$137,8,FALSE)))</f>
        <v/>
      </c>
      <c r="S106" s="68" t="str">
        <f t="shared" si="46"/>
        <v/>
      </c>
      <c r="T106" s="45" t="str">
        <f>IF(VLOOKUP($B106,'Messieurs BRUT'!$B$6:$J$137,9,FALSE)="","",(VLOOKUP($B106,'Messieurs BRUT'!$B$6:$J$137,9,FALSE)))</f>
        <v/>
      </c>
      <c r="U106" s="45" t="str">
        <f>IF(VLOOKUP($B106,'Messieurs NET'!$B$6:$J$137,9,FALSE)="","",(VLOOKUP($B106,'Messieurs NET'!$B$6:$J$137,9,FALSE)))</f>
        <v/>
      </c>
      <c r="V106" s="68" t="str">
        <f t="shared" si="47"/>
        <v/>
      </c>
      <c r="W106" s="45" t="str">
        <f>IF(VLOOKUP($B106,'Messieurs BRUT'!$B$6:$M$137,10,FALSE)="","",(VLOOKUP($B106,'Messieurs BRUT'!$B$6:$M$137,10,FALSE)))</f>
        <v/>
      </c>
      <c r="X106" s="45" t="str">
        <f>IF(VLOOKUP($B106,'Messieurs NET'!$B$6:$M$137,10,FALSE)="","",(VLOOKUP($B106,'Messieurs NET'!$B$6:$M$137,10,FALSE)))</f>
        <v/>
      </c>
      <c r="Y106" s="68" t="str">
        <f t="shared" si="48"/>
        <v/>
      </c>
      <c r="Z106" s="45" t="str">
        <f>IF(VLOOKUP($B106,'Messieurs BRUT'!$B$6:$L$137,11,FALSE)="","",(VLOOKUP($B106,'Messieurs BRUT'!$B$6:$L$137,11,FALSE)))</f>
        <v/>
      </c>
      <c r="AA106" s="45" t="str">
        <f>IF(VLOOKUP($B106,'Messieurs NET'!$B$6:$L$137,11,FALSE)="","",(VLOOKUP($B106,'Messieurs NET'!$B$6:$L$137,11,FALSE)))</f>
        <v/>
      </c>
      <c r="AB106" s="68" t="str">
        <f t="shared" si="49"/>
        <v/>
      </c>
      <c r="AC106" s="45" t="str">
        <f>IF(VLOOKUP($B106,'Messieurs BRUT'!$B$6:$M$137,12,FALSE)="","",(VLOOKUP($B106,'Messieurs BRUT'!$B$6:$M$137,12,FALSE)))</f>
        <v/>
      </c>
      <c r="AD106" s="45" t="str">
        <f>IF(VLOOKUP($B106,'Messieurs NET'!$B$6:$M$137,12,FALSE)="","",(VLOOKUP($B106,'Messieurs NET'!$B$6:$M$137,12,FALSE)))</f>
        <v/>
      </c>
      <c r="AE106" s="68" t="str">
        <f t="shared" si="50"/>
        <v/>
      </c>
      <c r="AF106" s="45" t="str">
        <f>IF(VLOOKUP($B106,'Messieurs BRUT'!$B$6:$N$137,13,FALSE)="","",(VLOOKUP($B106,'Messieurs BRUT'!$B$6:$N$137,13,FALSE)))</f>
        <v/>
      </c>
      <c r="AG106" s="45" t="str">
        <f>IF(VLOOKUP($B106,'Messieurs NET'!$B$6:$N$137,13,FALSE)="","",(VLOOKUP($B106,'Messieurs NET'!$B$6:$N$137,13,FALSE)))</f>
        <v/>
      </c>
      <c r="AH106" s="68" t="str">
        <f t="shared" si="51"/>
        <v/>
      </c>
      <c r="AI106" s="68">
        <f t="shared" si="52"/>
        <v>51</v>
      </c>
      <c r="AJ106" s="69">
        <f t="shared" si="53"/>
        <v>1</v>
      </c>
      <c r="AK106" s="69">
        <f>IF(AJ106&lt;8,0,+SMALL(($G106,$J106,$M106,$P106,$S106,$V106,$Y106,$AB106,$AE106,$AH106),1))</f>
        <v>0</v>
      </c>
      <c r="AL106" s="69">
        <f>IF(AJ106&lt;9,0,+SMALL(($G106,$J106,$M106,$P106,$S106,$V106,$Y106,$AB106,$AE106,$AH106),2))</f>
        <v>0</v>
      </c>
      <c r="AM106" s="69">
        <f>IF(AJ106&lt;10,0,+SMALL(($G106,$J106,$M106,$P106,$S106,$V106,$Y106,$AB106,$AE106,$AH106),3))</f>
        <v>0</v>
      </c>
      <c r="AN106" s="69">
        <f t="shared" si="54"/>
        <v>51</v>
      </c>
      <c r="AO106" s="69">
        <f t="shared" si="55"/>
        <v>101</v>
      </c>
    </row>
    <row r="107" spans="2:41" ht="14.4">
      <c r="B107" s="65" t="s">
        <v>266</v>
      </c>
      <c r="C107" s="66"/>
      <c r="D107" s="71" t="s">
        <v>59</v>
      </c>
      <c r="E107" s="45" t="str">
        <f>IF(VLOOKUP($B107,'Messieurs BRUT'!$B$6:$E$137,4,FALSE)="","",(VLOOKUP($B107,'Messieurs BRUT'!$B$6:$E$137,4,FALSE)))</f>
        <v/>
      </c>
      <c r="F107" s="45" t="str">
        <f>IF(VLOOKUP($B107,'Messieurs NET'!$B$6:E$137,4,FALSE)="","",(VLOOKUP($B107,'Messieurs NET'!$B$6:$E$137,4,FALSE)))</f>
        <v/>
      </c>
      <c r="G107" s="68" t="str">
        <f t="shared" si="42"/>
        <v/>
      </c>
      <c r="H107" s="45" t="str">
        <f>IF(VLOOKUP($B107,'Messieurs BRUT'!$B$6:$F$137,5,FALSE)="","",(VLOOKUP($B107,'Messieurs BRUT'!$B$6:$F$137,5,FALSE)))</f>
        <v/>
      </c>
      <c r="I107" s="45" t="str">
        <f>IF(VLOOKUP($B107,'Messieurs NET'!$B$6:$F$137,5,FALSE)="","",(VLOOKUP($B107,'Messieurs NET'!$B$6:$F$137,5,FALSE)))</f>
        <v/>
      </c>
      <c r="J107" s="68" t="str">
        <f t="shared" si="43"/>
        <v/>
      </c>
      <c r="K107" s="45" t="str">
        <f>IF(VLOOKUP($B107,'Messieurs BRUT'!$B$6:$G$137,6,FALSE)="","",(VLOOKUP($B107,'Messieurs BRUT'!$B$6:$G$137,6,FALSE)))</f>
        <v/>
      </c>
      <c r="L107" s="45" t="str">
        <f>IF(VLOOKUP($B107,'Messieurs NET'!$B$6:$G$137,6,FALSE)="","",(VLOOKUP($B107,'Messieurs NET'!$B$6:$G$137,6,FALSE)))</f>
        <v/>
      </c>
      <c r="M107" s="68" t="str">
        <f t="shared" si="44"/>
        <v/>
      </c>
      <c r="N107" s="45" t="str">
        <f>IF(VLOOKUP($B107,'Messieurs BRUT'!$B$6:$H$137,7,FALSE)="","",(VLOOKUP($B107,'Messieurs BRUT'!$B$6:$H$137,7,FALSE)))</f>
        <v/>
      </c>
      <c r="O107" s="45" t="str">
        <f>IF(VLOOKUP($B107,'Messieurs NET'!$B$6:$H$137,7,FALSE)="","",(VLOOKUP($B107,'Messieurs NET'!$B$6:$H$137,7,FALSE)))</f>
        <v/>
      </c>
      <c r="P107" s="68" t="str">
        <f t="shared" si="45"/>
        <v/>
      </c>
      <c r="Q107" s="45">
        <f>IF(VLOOKUP($B107,'Messieurs BRUT'!$B$6:$J$137,8,FALSE)="","",(VLOOKUP($B107,'Messieurs BRUT'!$B$6:$J$137,8,FALSE)))</f>
        <v>17</v>
      </c>
      <c r="R107" s="45">
        <f>IF(VLOOKUP($B107,'Messieurs NET'!$B$6:$J$137,8,FALSE)="","",(VLOOKUP($B107,'Messieurs NET'!$B$6:$J$137,8,FALSE)))</f>
        <v>33</v>
      </c>
      <c r="S107" s="68">
        <f t="shared" si="46"/>
        <v>50</v>
      </c>
      <c r="T107" s="45" t="str">
        <f>IF(VLOOKUP($B107,'Messieurs BRUT'!$B$6:$J$137,9,FALSE)="","",(VLOOKUP($B107,'Messieurs BRUT'!$B$6:$J$137,9,FALSE)))</f>
        <v/>
      </c>
      <c r="U107" s="45" t="str">
        <f>IF(VLOOKUP($B107,'Messieurs NET'!$B$6:$J$137,9,FALSE)="","",(VLOOKUP($B107,'Messieurs NET'!$B$6:$J$137,9,FALSE)))</f>
        <v/>
      </c>
      <c r="V107" s="68" t="str">
        <f t="shared" si="47"/>
        <v/>
      </c>
      <c r="W107" s="45" t="str">
        <f>IF(VLOOKUP($B107,'Messieurs BRUT'!$B$6:$M$137,10,FALSE)="","",(VLOOKUP($B107,'Messieurs BRUT'!$B$6:$M$137,10,FALSE)))</f>
        <v/>
      </c>
      <c r="X107" s="45" t="str">
        <f>IF(VLOOKUP($B107,'Messieurs NET'!$B$6:$M$137,10,FALSE)="","",(VLOOKUP($B107,'Messieurs NET'!$B$6:$M$137,10,FALSE)))</f>
        <v/>
      </c>
      <c r="Y107" s="68" t="str">
        <f t="shared" si="48"/>
        <v/>
      </c>
      <c r="Z107" s="45" t="str">
        <f>IF(VLOOKUP($B107,'Messieurs BRUT'!$B$6:$L$137,11,FALSE)="","",(VLOOKUP($B107,'Messieurs BRUT'!$B$6:$L$137,11,FALSE)))</f>
        <v/>
      </c>
      <c r="AA107" s="45" t="str">
        <f>IF(VLOOKUP($B107,'Messieurs NET'!$B$6:$L$137,11,FALSE)="","",(VLOOKUP($B107,'Messieurs NET'!$B$6:$L$137,11,FALSE)))</f>
        <v/>
      </c>
      <c r="AB107" s="68" t="str">
        <f t="shared" si="49"/>
        <v/>
      </c>
      <c r="AC107" s="45" t="str">
        <f>IF(VLOOKUP($B107,'Messieurs BRUT'!$B$6:$M$137,12,FALSE)="","",(VLOOKUP($B107,'Messieurs BRUT'!$B$6:$M$137,12,FALSE)))</f>
        <v/>
      </c>
      <c r="AD107" s="45" t="str">
        <f>IF(VLOOKUP($B107,'Messieurs NET'!$B$6:$M$137,12,FALSE)="","",(VLOOKUP($B107,'Messieurs NET'!$B$6:$M$137,12,FALSE)))</f>
        <v/>
      </c>
      <c r="AE107" s="68" t="str">
        <f t="shared" si="50"/>
        <v/>
      </c>
      <c r="AF107" s="45" t="str">
        <f>IF(VLOOKUP($B107,'Messieurs BRUT'!$B$6:$N$137,13,FALSE)="","",(VLOOKUP($B107,'Messieurs BRUT'!$B$6:$N$137,13,FALSE)))</f>
        <v/>
      </c>
      <c r="AG107" s="45" t="str">
        <f>IF(VLOOKUP($B107,'Messieurs NET'!$B$6:$N$137,13,FALSE)="","",(VLOOKUP($B107,'Messieurs NET'!$B$6:$N$137,13,FALSE)))</f>
        <v/>
      </c>
      <c r="AH107" s="68" t="str">
        <f t="shared" si="51"/>
        <v/>
      </c>
      <c r="AI107" s="68">
        <f t="shared" si="52"/>
        <v>50</v>
      </c>
      <c r="AJ107" s="69">
        <f t="shared" si="53"/>
        <v>1</v>
      </c>
      <c r="AK107" s="69">
        <f>IF(AJ107&lt;8,0,+SMALL(($G107,$J107,$M107,$P107,$S107,$V107,$Y107,$AB107,$AE107,$AH107),1))</f>
        <v>0</v>
      </c>
      <c r="AL107" s="69">
        <f>IF(AJ107&lt;9,0,+SMALL(($G107,$J107,$M107,$P107,$S107,$V107,$Y107,$AB107,$AE107,$AH107),2))</f>
        <v>0</v>
      </c>
      <c r="AM107" s="69">
        <f>IF(AJ107&lt;10,0,+SMALL(($G107,$J107,$M107,$P107,$S107,$V107,$Y107,$AB107,$AE107,$AH107),3))</f>
        <v>0</v>
      </c>
      <c r="AN107" s="69">
        <f t="shared" si="54"/>
        <v>50</v>
      </c>
      <c r="AO107" s="69">
        <f t="shared" si="55"/>
        <v>102</v>
      </c>
    </row>
    <row r="108" spans="2:41" ht="14.4">
      <c r="B108" s="65" t="s">
        <v>272</v>
      </c>
      <c r="C108" s="45"/>
      <c r="D108" s="108" t="s">
        <v>270</v>
      </c>
      <c r="E108" s="45" t="str">
        <f>IF(VLOOKUP($B108,'Messieurs BRUT'!$B$6:$E$137,4,FALSE)="","",(VLOOKUP($B108,'Messieurs BRUT'!$B$6:$E$137,4,FALSE)))</f>
        <v/>
      </c>
      <c r="F108" s="45" t="str">
        <f>IF(VLOOKUP($B108,'Messieurs NET'!$B$6:E$137,4,FALSE)="","",(VLOOKUP($B108,'Messieurs NET'!$B$6:$E$137,4,FALSE)))</f>
        <v/>
      </c>
      <c r="G108" s="68" t="str">
        <f t="shared" si="42"/>
        <v/>
      </c>
      <c r="H108" s="45" t="str">
        <f>IF(VLOOKUP($B108,'Messieurs BRUT'!$B$6:$F$137,5,FALSE)="","",(VLOOKUP($B108,'Messieurs BRUT'!$B$6:$F$137,5,FALSE)))</f>
        <v/>
      </c>
      <c r="I108" s="45" t="str">
        <f>IF(VLOOKUP($B108,'Messieurs NET'!$B$6:$F$137,5,FALSE)="","",(VLOOKUP($B108,'Messieurs NET'!$B$6:$F$137,5,FALSE)))</f>
        <v/>
      </c>
      <c r="J108" s="68" t="str">
        <f t="shared" si="43"/>
        <v/>
      </c>
      <c r="K108" s="45" t="str">
        <f>IF(VLOOKUP($B108,'Messieurs BRUT'!$B$6:$G$137,6,FALSE)="","",(VLOOKUP($B108,'Messieurs BRUT'!$B$6:$G$137,6,FALSE)))</f>
        <v/>
      </c>
      <c r="L108" s="45" t="str">
        <f>IF(VLOOKUP($B108,'Messieurs NET'!$B$6:$G$137,6,FALSE)="","",(VLOOKUP($B108,'Messieurs NET'!$B$6:$G$137,6,FALSE)))</f>
        <v/>
      </c>
      <c r="M108" s="68" t="str">
        <f t="shared" si="44"/>
        <v/>
      </c>
      <c r="N108" s="45" t="str">
        <f>IF(VLOOKUP($B108,'Messieurs BRUT'!$B$6:$H$137,7,FALSE)="","",(VLOOKUP($B108,'Messieurs BRUT'!$B$6:$H$137,7,FALSE)))</f>
        <v/>
      </c>
      <c r="O108" s="45" t="str">
        <f>IF(VLOOKUP($B108,'Messieurs NET'!$B$6:$H$137,7,FALSE)="","",(VLOOKUP($B108,'Messieurs NET'!$B$6:$H$137,7,FALSE)))</f>
        <v/>
      </c>
      <c r="P108" s="68" t="str">
        <f t="shared" si="45"/>
        <v/>
      </c>
      <c r="Q108" s="45">
        <f>IF(VLOOKUP($B108,'Messieurs BRUT'!$B$6:$J$137,8,FALSE)="","",(VLOOKUP($B108,'Messieurs BRUT'!$B$6:$J$137,8,FALSE)))</f>
        <v>10</v>
      </c>
      <c r="R108" s="45">
        <f>IF(VLOOKUP($B108,'Messieurs NET'!$B$6:$J$137,8,FALSE)="","",(VLOOKUP($B108,'Messieurs NET'!$B$6:$J$137,8,FALSE)))</f>
        <v>40</v>
      </c>
      <c r="S108" s="68">
        <f t="shared" si="46"/>
        <v>50</v>
      </c>
      <c r="T108" s="45" t="str">
        <f>IF(VLOOKUP($B108,'Messieurs BRUT'!$B$6:$J$137,9,FALSE)="","",(VLOOKUP($B108,'Messieurs BRUT'!$B$6:$J$137,9,FALSE)))</f>
        <v/>
      </c>
      <c r="U108" s="45" t="str">
        <f>IF(VLOOKUP($B108,'Messieurs NET'!$B$6:$J$137,9,FALSE)="","",(VLOOKUP($B108,'Messieurs NET'!$B$6:$J$137,9,FALSE)))</f>
        <v/>
      </c>
      <c r="V108" s="68" t="str">
        <f t="shared" si="47"/>
        <v/>
      </c>
      <c r="W108" s="45" t="str">
        <f>IF(VLOOKUP($B108,'Messieurs BRUT'!$B$6:$M$137,10,FALSE)="","",(VLOOKUP($B108,'Messieurs BRUT'!$B$6:$M$137,10,FALSE)))</f>
        <v/>
      </c>
      <c r="X108" s="45" t="str">
        <f>IF(VLOOKUP($B108,'Messieurs NET'!$B$6:$M$137,10,FALSE)="","",(VLOOKUP($B108,'Messieurs NET'!$B$6:$M$137,10,FALSE)))</f>
        <v/>
      </c>
      <c r="Y108" s="68" t="str">
        <f t="shared" si="48"/>
        <v/>
      </c>
      <c r="Z108" s="45" t="str">
        <f>IF(VLOOKUP($B108,'Messieurs BRUT'!$B$6:$L$137,11,FALSE)="","",(VLOOKUP($B108,'Messieurs BRUT'!$B$6:$L$137,11,FALSE)))</f>
        <v/>
      </c>
      <c r="AA108" s="45" t="str">
        <f>IF(VLOOKUP($B108,'Messieurs NET'!$B$6:$L$137,11,FALSE)="","",(VLOOKUP($B108,'Messieurs NET'!$B$6:$L$137,11,FALSE)))</f>
        <v/>
      </c>
      <c r="AB108" s="68" t="str">
        <f t="shared" si="49"/>
        <v/>
      </c>
      <c r="AC108" s="45" t="str">
        <f>IF(VLOOKUP($B108,'Messieurs BRUT'!$B$6:$M$137,12,FALSE)="","",(VLOOKUP($B108,'Messieurs BRUT'!$B$6:$M$137,12,FALSE)))</f>
        <v/>
      </c>
      <c r="AD108" s="45" t="str">
        <f>IF(VLOOKUP($B108,'Messieurs NET'!$B$6:$M$137,12,FALSE)="","",(VLOOKUP($B108,'Messieurs NET'!$B$6:$M$137,12,FALSE)))</f>
        <v/>
      </c>
      <c r="AE108" s="68" t="str">
        <f t="shared" si="50"/>
        <v/>
      </c>
      <c r="AF108" s="45" t="str">
        <f>IF(VLOOKUP($B108,'Messieurs BRUT'!$B$6:$N$137,13,FALSE)="","",(VLOOKUP($B108,'Messieurs BRUT'!$B$6:$N$137,13,FALSE)))</f>
        <v/>
      </c>
      <c r="AG108" s="45" t="str">
        <f>IF(VLOOKUP($B108,'Messieurs NET'!$B$6:$N$137,13,FALSE)="","",(VLOOKUP($B108,'Messieurs NET'!$B$6:$N$137,13,FALSE)))</f>
        <v/>
      </c>
      <c r="AH108" s="68" t="str">
        <f t="shared" si="51"/>
        <v/>
      </c>
      <c r="AI108" s="68">
        <f t="shared" si="52"/>
        <v>50</v>
      </c>
      <c r="AJ108" s="69">
        <f t="shared" si="53"/>
        <v>1</v>
      </c>
      <c r="AK108" s="69">
        <f>IF(AJ108&lt;8,0,+SMALL(($G108,$J108,$M108,$P108,$S108,$V108,$Y108,$AB108,$AE108,$AH108),1))</f>
        <v>0</v>
      </c>
      <c r="AL108" s="69">
        <f>IF(AJ108&lt;9,0,+SMALL(($G108,$J108,$M108,$P108,$S108,$V108,$Y108,$AB108,$AE108,$AH108),2))</f>
        <v>0</v>
      </c>
      <c r="AM108" s="69">
        <f>IF(AJ108&lt;10,0,+SMALL(($G108,$J108,$M108,$P108,$S108,$V108,$Y108,$AB108,$AE108,$AH108),3))</f>
        <v>0</v>
      </c>
      <c r="AN108" s="69">
        <f t="shared" si="54"/>
        <v>50</v>
      </c>
      <c r="AO108" s="69">
        <f t="shared" si="55"/>
        <v>102</v>
      </c>
    </row>
    <row r="109" spans="2:41" ht="14.4">
      <c r="B109" s="65" t="s">
        <v>294</v>
      </c>
      <c r="C109" s="45"/>
      <c r="D109" s="93" t="s">
        <v>140</v>
      </c>
      <c r="E109" s="45" t="str">
        <f>IF(VLOOKUP($B109,'Messieurs BRUT'!$B$6:$E$137,4,FALSE)="","",(VLOOKUP($B109,'Messieurs BRUT'!$B$6:$E$137,4,FALSE)))</f>
        <v/>
      </c>
      <c r="F109" s="45" t="str">
        <f>IF(VLOOKUP($B109,'Messieurs NET'!$B$6:E$137,4,FALSE)="","",(VLOOKUP($B109,'Messieurs NET'!$B$6:$E$137,4,FALSE)))</f>
        <v/>
      </c>
      <c r="G109" s="68" t="str">
        <f t="shared" si="42"/>
        <v/>
      </c>
      <c r="H109" s="45" t="str">
        <f>IF(VLOOKUP($B109,'Messieurs BRUT'!$B$6:$F$137,5,FALSE)="","",(VLOOKUP($B109,'Messieurs BRUT'!$B$6:$F$137,5,FALSE)))</f>
        <v/>
      </c>
      <c r="I109" s="45" t="str">
        <f>IF(VLOOKUP($B109,'Messieurs NET'!$B$6:$F$137,5,FALSE)="","",(VLOOKUP($B109,'Messieurs NET'!$B$6:$F$137,5,FALSE)))</f>
        <v/>
      </c>
      <c r="J109" s="68" t="str">
        <f t="shared" si="43"/>
        <v/>
      </c>
      <c r="K109" s="45" t="str">
        <f>IF(VLOOKUP($B109,'Messieurs BRUT'!$B$6:$G$137,6,FALSE)="","",(VLOOKUP($B109,'Messieurs BRUT'!$B$6:$G$137,6,FALSE)))</f>
        <v/>
      </c>
      <c r="L109" s="45" t="str">
        <f>IF(VLOOKUP($B109,'Messieurs NET'!$B$6:$G$137,6,FALSE)="","",(VLOOKUP($B109,'Messieurs NET'!$B$6:$G$137,6,FALSE)))</f>
        <v/>
      </c>
      <c r="M109" s="68" t="str">
        <f t="shared" si="44"/>
        <v/>
      </c>
      <c r="N109" s="45" t="str">
        <f>IF(VLOOKUP($B109,'Messieurs BRUT'!$B$6:$H$137,7,FALSE)="","",(VLOOKUP($B109,'Messieurs BRUT'!$B$6:$H$137,7,FALSE)))</f>
        <v/>
      </c>
      <c r="O109" s="45" t="str">
        <f>IF(VLOOKUP($B109,'Messieurs NET'!$B$6:$H$137,7,FALSE)="","",(VLOOKUP($B109,'Messieurs NET'!$B$6:$H$137,7,FALSE)))</f>
        <v/>
      </c>
      <c r="P109" s="68" t="str">
        <f t="shared" si="45"/>
        <v/>
      </c>
      <c r="Q109" s="45" t="str">
        <f>IF(VLOOKUP($B109,'Messieurs BRUT'!$B$6:$J$137,8,FALSE)="","",(VLOOKUP($B109,'Messieurs BRUT'!$B$6:$J$137,8,FALSE)))</f>
        <v/>
      </c>
      <c r="R109" s="45" t="str">
        <f>IF(VLOOKUP($B109,'Messieurs NET'!$B$6:$J$137,8,FALSE)="","",(VLOOKUP($B109,'Messieurs NET'!$B$6:$J$137,8,FALSE)))</f>
        <v/>
      </c>
      <c r="S109" s="68" t="str">
        <f t="shared" si="46"/>
        <v/>
      </c>
      <c r="T109" s="45" t="str">
        <f>IF(VLOOKUP($B109,'Messieurs BRUT'!$B$6:$J$137,9,FALSE)="","",(VLOOKUP($B109,'Messieurs BRUT'!$B$6:$J$137,9,FALSE)))</f>
        <v/>
      </c>
      <c r="U109" s="45" t="str">
        <f>IF(VLOOKUP($B109,'Messieurs NET'!$B$6:$J$137,9,FALSE)="","",(VLOOKUP($B109,'Messieurs NET'!$B$6:$J$137,9,FALSE)))</f>
        <v/>
      </c>
      <c r="V109" s="68" t="str">
        <f t="shared" si="47"/>
        <v/>
      </c>
      <c r="W109" s="45" t="str">
        <f>IF(VLOOKUP($B109,'Messieurs BRUT'!$B$6:$M$137,10,FALSE)="","",(VLOOKUP($B109,'Messieurs BRUT'!$B$6:$M$137,10,FALSE)))</f>
        <v/>
      </c>
      <c r="X109" s="45" t="str">
        <f>IF(VLOOKUP($B109,'Messieurs NET'!$B$6:$M$137,10,FALSE)="","",(VLOOKUP($B109,'Messieurs NET'!$B$6:$M$137,10,FALSE)))</f>
        <v/>
      </c>
      <c r="Y109" s="68" t="str">
        <f t="shared" si="48"/>
        <v/>
      </c>
      <c r="Z109" s="45">
        <f>IF(VLOOKUP($B109,'Messieurs BRUT'!$B$6:$L$137,11,FALSE)="","",(VLOOKUP($B109,'Messieurs BRUT'!$B$6:$L$137,11,FALSE)))</f>
        <v>16</v>
      </c>
      <c r="AA109" s="45">
        <f>IF(VLOOKUP($B109,'Messieurs NET'!$B$6:$L$137,11,FALSE)="","",(VLOOKUP($B109,'Messieurs NET'!$B$6:$L$137,11,FALSE)))</f>
        <v>33</v>
      </c>
      <c r="AB109" s="68">
        <f t="shared" si="49"/>
        <v>49</v>
      </c>
      <c r="AC109" s="45" t="str">
        <f>IF(VLOOKUP($B109,'Messieurs BRUT'!$B$6:$M$137,12,FALSE)="","",(VLOOKUP($B109,'Messieurs BRUT'!$B$6:$M$137,12,FALSE)))</f>
        <v/>
      </c>
      <c r="AD109" s="45" t="str">
        <f>IF(VLOOKUP($B109,'Messieurs NET'!$B$6:$M$137,12,FALSE)="","",(VLOOKUP($B109,'Messieurs NET'!$B$6:$M$137,12,FALSE)))</f>
        <v/>
      </c>
      <c r="AE109" s="68" t="str">
        <f t="shared" si="50"/>
        <v/>
      </c>
      <c r="AF109" s="45" t="str">
        <f>IF(VLOOKUP($B109,'Messieurs BRUT'!$B$6:$N$137,13,FALSE)="","",(VLOOKUP($B109,'Messieurs BRUT'!$B$6:$N$137,13,FALSE)))</f>
        <v/>
      </c>
      <c r="AG109" s="45" t="str">
        <f>IF(VLOOKUP($B109,'Messieurs NET'!$B$6:$N$137,13,FALSE)="","",(VLOOKUP($B109,'Messieurs NET'!$B$6:$N$137,13,FALSE)))</f>
        <v/>
      </c>
      <c r="AH109" s="68" t="str">
        <f t="shared" si="51"/>
        <v/>
      </c>
      <c r="AI109" s="68">
        <f t="shared" si="52"/>
        <v>49</v>
      </c>
      <c r="AJ109" s="69">
        <f t="shared" si="53"/>
        <v>1</v>
      </c>
      <c r="AK109" s="69">
        <f>IF(AJ109&lt;8,0,+SMALL(($G109,$J109,$M109,$P109,$S109,$V109,$Y109,$AB109,$AE109,$AH109),1))</f>
        <v>0</v>
      </c>
      <c r="AL109" s="69">
        <f>IF(AJ109&lt;9,0,+SMALL(($G109,$J109,$M109,$P109,$S109,$V109,$Y109,$AB109,$AE109,$AH109),2))</f>
        <v>0</v>
      </c>
      <c r="AM109" s="69">
        <f>IF(AJ109&lt;10,0,+SMALL(($G109,$J109,$M109,$P109,$S109,$V109,$Y109,$AB109,$AE109,$AH109),3))</f>
        <v>0</v>
      </c>
      <c r="AN109" s="69">
        <f t="shared" si="54"/>
        <v>49</v>
      </c>
      <c r="AO109" s="69">
        <f t="shared" si="55"/>
        <v>104</v>
      </c>
    </row>
    <row r="110" spans="2:41" ht="14.4">
      <c r="B110" s="65" t="s">
        <v>204</v>
      </c>
      <c r="C110" s="66"/>
      <c r="D110" s="70" t="s">
        <v>27</v>
      </c>
      <c r="E110" s="45" t="str">
        <f>IF(VLOOKUP($B110,'Messieurs BRUT'!$B$6:$E$137,4,FALSE)="","",(VLOOKUP($B110,'Messieurs BRUT'!$B$6:$E$137,4,FALSE)))</f>
        <v/>
      </c>
      <c r="F110" s="45" t="str">
        <f>IF(VLOOKUP($B110,'Messieurs NET'!$B$6:E$137,4,FALSE)="","",(VLOOKUP($B110,'Messieurs NET'!$B$6:$E$137,4,FALSE)))</f>
        <v/>
      </c>
      <c r="G110" s="68" t="str">
        <f t="shared" si="42"/>
        <v/>
      </c>
      <c r="H110" s="45" t="str">
        <f>IF(VLOOKUP($B110,'Messieurs BRUT'!$B$6:$F$137,5,FALSE)="","",(VLOOKUP($B110,'Messieurs BRUT'!$B$6:$F$137,5,FALSE)))</f>
        <v/>
      </c>
      <c r="I110" s="45" t="str">
        <f>IF(VLOOKUP($B110,'Messieurs NET'!$B$6:$F$137,5,FALSE)="","",(VLOOKUP($B110,'Messieurs NET'!$B$6:$F$137,5,FALSE)))</f>
        <v/>
      </c>
      <c r="J110" s="68" t="str">
        <f t="shared" si="43"/>
        <v/>
      </c>
      <c r="K110" s="45">
        <f>IF(VLOOKUP($B110,'Messieurs BRUT'!$B$6:$G$137,6,FALSE)="","",(VLOOKUP($B110,'Messieurs BRUT'!$B$6:$G$137,6,FALSE)))</f>
        <v>13</v>
      </c>
      <c r="L110" s="45">
        <f>IF(VLOOKUP($B110,'Messieurs NET'!$B$6:$G$137,6,FALSE)="","",(VLOOKUP($B110,'Messieurs NET'!$B$6:$G$137,6,FALSE)))</f>
        <v>34</v>
      </c>
      <c r="M110" s="68">
        <f t="shared" si="44"/>
        <v>47</v>
      </c>
      <c r="N110" s="45" t="str">
        <f>IF(VLOOKUP($B110,'Messieurs BRUT'!$B$6:$H$137,7,FALSE)="","",(VLOOKUP($B110,'Messieurs BRUT'!$B$6:$H$137,7,FALSE)))</f>
        <v/>
      </c>
      <c r="O110" s="45" t="str">
        <f>IF(VLOOKUP($B110,'Messieurs NET'!$B$6:$H$137,7,FALSE)="","",(VLOOKUP($B110,'Messieurs NET'!$B$6:$H$137,7,FALSE)))</f>
        <v/>
      </c>
      <c r="P110" s="68" t="str">
        <f t="shared" si="45"/>
        <v/>
      </c>
      <c r="Q110" s="45" t="str">
        <f>IF(VLOOKUP($B110,'Messieurs BRUT'!$B$6:$J$137,8,FALSE)="","",(VLOOKUP($B110,'Messieurs BRUT'!$B$6:$J$137,8,FALSE)))</f>
        <v/>
      </c>
      <c r="R110" s="45" t="str">
        <f>IF(VLOOKUP($B110,'Messieurs NET'!$B$6:$J$137,8,FALSE)="","",(VLOOKUP($B110,'Messieurs NET'!$B$6:$J$137,8,FALSE)))</f>
        <v/>
      </c>
      <c r="S110" s="68" t="str">
        <f t="shared" si="46"/>
        <v/>
      </c>
      <c r="T110" s="45" t="str">
        <f>IF(VLOOKUP($B110,'Messieurs BRUT'!$B$6:$J$137,9,FALSE)="","",(VLOOKUP($B110,'Messieurs BRUT'!$B$6:$J$137,9,FALSE)))</f>
        <v/>
      </c>
      <c r="U110" s="45" t="str">
        <f>IF(VLOOKUP($B110,'Messieurs NET'!$B$6:$J$137,9,FALSE)="","",(VLOOKUP($B110,'Messieurs NET'!$B$6:$J$137,9,FALSE)))</f>
        <v/>
      </c>
      <c r="V110" s="68" t="str">
        <f t="shared" si="47"/>
        <v/>
      </c>
      <c r="W110" s="45" t="str">
        <f>IF(VLOOKUP($B110,'Messieurs BRUT'!$B$6:$M$137,10,FALSE)="","",(VLOOKUP($B110,'Messieurs BRUT'!$B$6:$M$137,10,FALSE)))</f>
        <v/>
      </c>
      <c r="X110" s="45" t="str">
        <f>IF(VLOOKUP($B110,'Messieurs NET'!$B$6:$M$137,10,FALSE)="","",(VLOOKUP($B110,'Messieurs NET'!$B$6:$M$137,10,FALSE)))</f>
        <v/>
      </c>
      <c r="Y110" s="68" t="str">
        <f t="shared" si="48"/>
        <v/>
      </c>
      <c r="Z110" s="45" t="str">
        <f>IF(VLOOKUP($B110,'Messieurs BRUT'!$B$6:$L$137,11,FALSE)="","",(VLOOKUP($B110,'Messieurs BRUT'!$B$6:$L$137,11,FALSE)))</f>
        <v/>
      </c>
      <c r="AA110" s="45" t="str">
        <f>IF(VLOOKUP($B110,'Messieurs NET'!$B$6:$L$137,11,FALSE)="","",(VLOOKUP($B110,'Messieurs NET'!$B$6:$L$137,11,FALSE)))</f>
        <v/>
      </c>
      <c r="AB110" s="68" t="str">
        <f t="shared" si="49"/>
        <v/>
      </c>
      <c r="AC110" s="45" t="str">
        <f>IF(VLOOKUP($B110,'Messieurs BRUT'!$B$6:$M$137,12,FALSE)="","",(VLOOKUP($B110,'Messieurs BRUT'!$B$6:$M$137,12,FALSE)))</f>
        <v/>
      </c>
      <c r="AD110" s="45" t="str">
        <f>IF(VLOOKUP($B110,'Messieurs NET'!$B$6:$M$137,12,FALSE)="","",(VLOOKUP($B110,'Messieurs NET'!$B$6:$M$137,12,FALSE)))</f>
        <v/>
      </c>
      <c r="AE110" s="68" t="str">
        <f t="shared" si="50"/>
        <v/>
      </c>
      <c r="AF110" s="45" t="str">
        <f>IF(VLOOKUP($B110,'Messieurs BRUT'!$B$6:$N$137,13,FALSE)="","",(VLOOKUP($B110,'Messieurs BRUT'!$B$6:$N$137,13,FALSE)))</f>
        <v/>
      </c>
      <c r="AG110" s="45" t="str">
        <f>IF(VLOOKUP($B110,'Messieurs NET'!$B$6:$N$137,13,FALSE)="","",(VLOOKUP($B110,'Messieurs NET'!$B$6:$N$137,13,FALSE)))</f>
        <v/>
      </c>
      <c r="AH110" s="68" t="str">
        <f t="shared" si="51"/>
        <v/>
      </c>
      <c r="AI110" s="68">
        <f t="shared" si="52"/>
        <v>47</v>
      </c>
      <c r="AJ110" s="69">
        <f t="shared" si="53"/>
        <v>1</v>
      </c>
      <c r="AK110" s="69">
        <f>IF(AJ110&lt;8,0,+SMALL(($G110,$J110,$M110,$P110,$S110,$V110,$Y110,$AB110,$AE110,$AH110),1))</f>
        <v>0</v>
      </c>
      <c r="AL110" s="69">
        <f>IF(AJ110&lt;9,0,+SMALL(($G110,$J110,$M110,$P110,$S110,$V110,$Y110,$AB110,$AE110,$AH110),2))</f>
        <v>0</v>
      </c>
      <c r="AM110" s="69">
        <f>IF(AJ110&lt;10,0,+SMALL(($G110,$J110,$M110,$P110,$S110,$V110,$Y110,$AB110,$AE110,$AH110),3))</f>
        <v>0</v>
      </c>
      <c r="AN110" s="69">
        <f t="shared" si="54"/>
        <v>47</v>
      </c>
      <c r="AO110" s="69">
        <f t="shared" si="55"/>
        <v>105</v>
      </c>
    </row>
    <row r="111" spans="2:41" ht="14.4">
      <c r="B111" s="65" t="s">
        <v>304</v>
      </c>
      <c r="C111" s="66"/>
      <c r="D111" s="93" t="s">
        <v>140</v>
      </c>
      <c r="E111" s="45" t="str">
        <f>IF(VLOOKUP($B111,'Messieurs BRUT'!$B$6:$E$137,4,FALSE)="","",(VLOOKUP($B111,'Messieurs BRUT'!$B$6:$E$137,4,FALSE)))</f>
        <v/>
      </c>
      <c r="F111" s="45" t="str">
        <f>IF(VLOOKUP($B111,'Messieurs NET'!$B$6:E$137,4,FALSE)="","",(VLOOKUP($B111,'Messieurs NET'!$B$6:$E$137,4,FALSE)))</f>
        <v/>
      </c>
      <c r="G111" s="68" t="str">
        <f t="shared" si="42"/>
        <v/>
      </c>
      <c r="H111" s="45" t="str">
        <f>IF(VLOOKUP($B111,'Messieurs BRUT'!$B$6:$F$137,5,FALSE)="","",(VLOOKUP($B111,'Messieurs BRUT'!$B$6:$F$137,5,FALSE)))</f>
        <v/>
      </c>
      <c r="I111" s="45" t="str">
        <f>IF(VLOOKUP($B111,'Messieurs NET'!$B$6:$F$137,5,FALSE)="","",(VLOOKUP($B111,'Messieurs NET'!$B$6:$F$137,5,FALSE)))</f>
        <v/>
      </c>
      <c r="J111" s="68" t="str">
        <f t="shared" si="43"/>
        <v/>
      </c>
      <c r="K111" s="45" t="str">
        <f>IF(VLOOKUP($B111,'Messieurs BRUT'!$B$6:$G$137,6,FALSE)="","",(VLOOKUP($B111,'Messieurs BRUT'!$B$6:$G$137,6,FALSE)))</f>
        <v/>
      </c>
      <c r="L111" s="45" t="str">
        <f>IF(VLOOKUP($B111,'Messieurs NET'!$B$6:$G$137,6,FALSE)="","",(VLOOKUP($B111,'Messieurs NET'!$B$6:$G$137,6,FALSE)))</f>
        <v/>
      </c>
      <c r="M111" s="68" t="str">
        <f t="shared" si="44"/>
        <v/>
      </c>
      <c r="N111" s="45" t="str">
        <f>IF(VLOOKUP($B111,'Messieurs BRUT'!$B$6:$H$137,7,FALSE)="","",(VLOOKUP($B111,'Messieurs BRUT'!$B$6:$H$137,7,FALSE)))</f>
        <v/>
      </c>
      <c r="O111" s="45" t="str">
        <f>IF(VLOOKUP($B111,'Messieurs NET'!$B$6:$H$137,7,FALSE)="","",(VLOOKUP($B111,'Messieurs NET'!$B$6:$H$137,7,FALSE)))</f>
        <v/>
      </c>
      <c r="P111" s="68" t="str">
        <f t="shared" si="45"/>
        <v/>
      </c>
      <c r="Q111" s="45" t="str">
        <f>IF(VLOOKUP($B111,'Messieurs BRUT'!$B$6:$J$137,8,FALSE)="","",(VLOOKUP($B111,'Messieurs BRUT'!$B$6:$J$137,8,FALSE)))</f>
        <v/>
      </c>
      <c r="R111" s="45" t="str">
        <f>IF(VLOOKUP($B111,'Messieurs NET'!$B$6:$J$137,8,FALSE)="","",(VLOOKUP($B111,'Messieurs NET'!$B$6:$J$137,8,FALSE)))</f>
        <v/>
      </c>
      <c r="S111" s="68" t="str">
        <f t="shared" si="46"/>
        <v/>
      </c>
      <c r="T111" s="45" t="str">
        <f>IF(VLOOKUP($B111,'Messieurs BRUT'!$B$6:$J$137,9,FALSE)="","",(VLOOKUP($B111,'Messieurs BRUT'!$B$6:$J$137,9,FALSE)))</f>
        <v/>
      </c>
      <c r="U111" s="45" t="str">
        <f>IF(VLOOKUP($B111,'Messieurs NET'!$B$6:$J$137,9,FALSE)="","",(VLOOKUP($B111,'Messieurs NET'!$B$6:$J$137,9,FALSE)))</f>
        <v/>
      </c>
      <c r="V111" s="68" t="str">
        <f t="shared" si="47"/>
        <v/>
      </c>
      <c r="W111" s="45">
        <f>IF(VLOOKUP($B111,'Messieurs BRUT'!$B$6:$M$137,10,FALSE)="","",(VLOOKUP($B111,'Messieurs BRUT'!$B$6:$M$137,10,FALSE)))</f>
        <v>11</v>
      </c>
      <c r="X111" s="45">
        <f>IF(VLOOKUP($B111,'Messieurs NET'!$B$6:$M$137,10,FALSE)="","",(VLOOKUP($B111,'Messieurs NET'!$B$6:$M$137,10,FALSE)))</f>
        <v>35</v>
      </c>
      <c r="Y111" s="68">
        <f t="shared" si="48"/>
        <v>46</v>
      </c>
      <c r="Z111" s="45" t="str">
        <f>IF(VLOOKUP($B111,'Messieurs BRUT'!$B$6:$L$137,11,FALSE)="","",(VLOOKUP($B111,'Messieurs BRUT'!$B$6:$L$137,11,FALSE)))</f>
        <v/>
      </c>
      <c r="AA111" s="45" t="str">
        <f>IF(VLOOKUP($B111,'Messieurs NET'!$B$6:$L$137,11,FALSE)="","",(VLOOKUP($B111,'Messieurs NET'!$B$6:$L$137,11,FALSE)))</f>
        <v/>
      </c>
      <c r="AB111" s="68" t="str">
        <f t="shared" si="49"/>
        <v/>
      </c>
      <c r="AC111" s="45" t="str">
        <f>IF(VLOOKUP($B111,'Messieurs BRUT'!$B$6:$M$137,12,FALSE)="","",(VLOOKUP($B111,'Messieurs BRUT'!$B$6:$M$137,12,FALSE)))</f>
        <v/>
      </c>
      <c r="AD111" s="45" t="str">
        <f>IF(VLOOKUP($B111,'Messieurs NET'!$B$6:$M$137,12,FALSE)="","",(VLOOKUP($B111,'Messieurs NET'!$B$6:$M$137,12,FALSE)))</f>
        <v/>
      </c>
      <c r="AE111" s="68" t="str">
        <f t="shared" si="50"/>
        <v/>
      </c>
      <c r="AF111" s="45" t="str">
        <f>IF(VLOOKUP($B111,'Messieurs BRUT'!$B$6:$N$137,13,FALSE)="","",(VLOOKUP($B111,'Messieurs BRUT'!$B$6:$N$137,13,FALSE)))</f>
        <v/>
      </c>
      <c r="AG111" s="45" t="str">
        <f>IF(VLOOKUP($B111,'Messieurs NET'!$B$6:$N$137,13,FALSE)="","",(VLOOKUP($B111,'Messieurs NET'!$B$6:$N$137,13,FALSE)))</f>
        <v/>
      </c>
      <c r="AH111" s="68" t="str">
        <f t="shared" si="51"/>
        <v/>
      </c>
      <c r="AI111" s="68">
        <f t="shared" si="52"/>
        <v>46</v>
      </c>
      <c r="AJ111" s="69">
        <f t="shared" si="53"/>
        <v>1</v>
      </c>
      <c r="AK111" s="69">
        <f>IF(AJ111&lt;8,0,+SMALL(($G111,$J111,$M111,$P111,$S111,$V111,$Y111,$AB111,$AE111,$AH111),1))</f>
        <v>0</v>
      </c>
      <c r="AL111" s="69">
        <f>IF(AJ111&lt;9,0,+SMALL(($G111,$J111,$M111,$P111,$S111,$V111,$Y111,$AB111,$AE111,$AH111),2))</f>
        <v>0</v>
      </c>
      <c r="AM111" s="69">
        <f>IF(AJ111&lt;10,0,+SMALL(($G111,$J111,$M111,$P111,$S111,$V111,$Y111,$AB111,$AE111,$AH111),3))</f>
        <v>0</v>
      </c>
      <c r="AN111" s="69">
        <f t="shared" si="54"/>
        <v>46</v>
      </c>
      <c r="AO111" s="69">
        <f t="shared" si="55"/>
        <v>106</v>
      </c>
    </row>
    <row r="112" spans="2:41" ht="14.4">
      <c r="B112" s="65" t="s">
        <v>276</v>
      </c>
      <c r="C112" s="45"/>
      <c r="D112" s="108" t="s">
        <v>270</v>
      </c>
      <c r="E112" s="45" t="str">
        <f>IF(VLOOKUP($B112,'Messieurs BRUT'!$B$6:$E$137,4,FALSE)="","",(VLOOKUP($B112,'Messieurs BRUT'!$B$6:$E$137,4,FALSE)))</f>
        <v/>
      </c>
      <c r="F112" s="45" t="str">
        <f>IF(VLOOKUP($B112,'Messieurs NET'!$B$6:E$137,4,FALSE)="","",(VLOOKUP($B112,'Messieurs NET'!$B$6:$E$137,4,FALSE)))</f>
        <v/>
      </c>
      <c r="G112" s="68" t="str">
        <f t="shared" si="42"/>
        <v/>
      </c>
      <c r="H112" s="45" t="str">
        <f>IF(VLOOKUP($B112,'Messieurs BRUT'!$B$6:$F$137,5,FALSE)="","",(VLOOKUP($B112,'Messieurs BRUT'!$B$6:$F$137,5,FALSE)))</f>
        <v/>
      </c>
      <c r="I112" s="45" t="str">
        <f>IF(VLOOKUP($B112,'Messieurs NET'!$B$6:$F$137,5,FALSE)="","",(VLOOKUP($B112,'Messieurs NET'!$B$6:$F$137,5,FALSE)))</f>
        <v/>
      </c>
      <c r="J112" s="68" t="str">
        <f t="shared" si="43"/>
        <v/>
      </c>
      <c r="K112" s="45" t="str">
        <f>IF(VLOOKUP($B112,'Messieurs BRUT'!$B$6:$G$137,6,FALSE)="","",(VLOOKUP($B112,'Messieurs BRUT'!$B$6:$G$137,6,FALSE)))</f>
        <v/>
      </c>
      <c r="L112" s="45" t="str">
        <f>IF(VLOOKUP($B112,'Messieurs NET'!$B$6:$G$137,6,FALSE)="","",(VLOOKUP($B112,'Messieurs NET'!$B$6:$G$137,6,FALSE)))</f>
        <v/>
      </c>
      <c r="M112" s="68" t="str">
        <f t="shared" si="44"/>
        <v/>
      </c>
      <c r="N112" s="45" t="str">
        <f>IF(VLOOKUP($B112,'Messieurs BRUT'!$B$6:$H$137,7,FALSE)="","",(VLOOKUP($B112,'Messieurs BRUT'!$B$6:$H$137,7,FALSE)))</f>
        <v/>
      </c>
      <c r="O112" s="45" t="str">
        <f>IF(VLOOKUP($B112,'Messieurs NET'!$B$6:$H$137,7,FALSE)="","",(VLOOKUP($B112,'Messieurs NET'!$B$6:$H$137,7,FALSE)))</f>
        <v/>
      </c>
      <c r="P112" s="68" t="str">
        <f t="shared" si="45"/>
        <v/>
      </c>
      <c r="Q112" s="45">
        <f>IF(VLOOKUP($B112,'Messieurs BRUT'!$B$6:$J$137,8,FALSE)="","",(VLOOKUP($B112,'Messieurs BRUT'!$B$6:$J$137,8,FALSE)))</f>
        <v>19</v>
      </c>
      <c r="R112" s="45">
        <f>IF(VLOOKUP($B112,'Messieurs NET'!$B$6:$J$137,8,FALSE)="","",(VLOOKUP($B112,'Messieurs NET'!$B$6:$J$137,8,FALSE)))</f>
        <v>26</v>
      </c>
      <c r="S112" s="68">
        <f t="shared" si="46"/>
        <v>45</v>
      </c>
      <c r="T112" s="45" t="str">
        <f>IF(VLOOKUP($B112,'Messieurs BRUT'!$B$6:$J$137,9,FALSE)="","",(VLOOKUP($B112,'Messieurs BRUT'!$B$6:$J$137,9,FALSE)))</f>
        <v/>
      </c>
      <c r="U112" s="45" t="str">
        <f>IF(VLOOKUP($B112,'Messieurs NET'!$B$6:$J$137,9,FALSE)="","",(VLOOKUP($B112,'Messieurs NET'!$B$6:$J$137,9,FALSE)))</f>
        <v/>
      </c>
      <c r="V112" s="68" t="str">
        <f t="shared" si="47"/>
        <v/>
      </c>
      <c r="W112" s="45" t="str">
        <f>IF(VLOOKUP($B112,'Messieurs BRUT'!$B$6:$M$137,10,FALSE)="","",(VLOOKUP($B112,'Messieurs BRUT'!$B$6:$M$137,10,FALSE)))</f>
        <v/>
      </c>
      <c r="X112" s="45" t="str">
        <f>IF(VLOOKUP($B112,'Messieurs NET'!$B$6:$M$137,10,FALSE)="","",(VLOOKUP($B112,'Messieurs NET'!$B$6:$M$137,10,FALSE)))</f>
        <v/>
      </c>
      <c r="Y112" s="68" t="str">
        <f t="shared" si="48"/>
        <v/>
      </c>
      <c r="Z112" s="45" t="str">
        <f>IF(VLOOKUP($B112,'Messieurs BRUT'!$B$6:$L$137,11,FALSE)="","",(VLOOKUP($B112,'Messieurs BRUT'!$B$6:$L$137,11,FALSE)))</f>
        <v/>
      </c>
      <c r="AA112" s="45" t="str">
        <f>IF(VLOOKUP($B112,'Messieurs NET'!$B$6:$L$137,11,FALSE)="","",(VLOOKUP($B112,'Messieurs NET'!$B$6:$L$137,11,FALSE)))</f>
        <v/>
      </c>
      <c r="AB112" s="68" t="str">
        <f t="shared" si="49"/>
        <v/>
      </c>
      <c r="AC112" s="45" t="str">
        <f>IF(VLOOKUP($B112,'Messieurs BRUT'!$B$6:$M$137,12,FALSE)="","",(VLOOKUP($B112,'Messieurs BRUT'!$B$6:$M$137,12,FALSE)))</f>
        <v/>
      </c>
      <c r="AD112" s="45" t="str">
        <f>IF(VLOOKUP($B112,'Messieurs NET'!$B$6:$M$137,12,FALSE)="","",(VLOOKUP($B112,'Messieurs NET'!$B$6:$M$137,12,FALSE)))</f>
        <v/>
      </c>
      <c r="AE112" s="68" t="str">
        <f t="shared" si="50"/>
        <v/>
      </c>
      <c r="AF112" s="45" t="str">
        <f>IF(VLOOKUP($B112,'Messieurs BRUT'!$B$6:$N$137,13,FALSE)="","",(VLOOKUP($B112,'Messieurs BRUT'!$B$6:$N$137,13,FALSE)))</f>
        <v/>
      </c>
      <c r="AG112" s="45" t="str">
        <f>IF(VLOOKUP($B112,'Messieurs NET'!$B$6:$N$137,13,FALSE)="","",(VLOOKUP($B112,'Messieurs NET'!$B$6:$N$137,13,FALSE)))</f>
        <v/>
      </c>
      <c r="AH112" s="68" t="str">
        <f t="shared" si="51"/>
        <v/>
      </c>
      <c r="AI112" s="68">
        <f t="shared" si="52"/>
        <v>45</v>
      </c>
      <c r="AJ112" s="69">
        <f t="shared" si="53"/>
        <v>1</v>
      </c>
      <c r="AK112" s="69">
        <f>IF(AJ112&lt;8,0,+SMALL(($G112,$J112,$M112,$P112,$S112,$V112,$Y112,$AB112,$AE112,$AH112),1))</f>
        <v>0</v>
      </c>
      <c r="AL112" s="69">
        <f>IF(AJ112&lt;9,0,+SMALL(($G112,$J112,$M112,$P112,$S112,$V112,$Y112,$AB112,$AE112,$AH112),2))</f>
        <v>0</v>
      </c>
      <c r="AM112" s="69">
        <f>IF(AJ112&lt;10,0,+SMALL(($G112,$J112,$M112,$P112,$S112,$V112,$Y112,$AB112,$AE112,$AH112),3))</f>
        <v>0</v>
      </c>
      <c r="AN112" s="69">
        <f t="shared" si="54"/>
        <v>45</v>
      </c>
      <c r="AO112" s="69">
        <f t="shared" si="55"/>
        <v>107</v>
      </c>
    </row>
    <row r="113" spans="2:41" ht="14.4">
      <c r="B113" s="65" t="s">
        <v>303</v>
      </c>
      <c r="C113" s="66"/>
      <c r="D113" s="93" t="s">
        <v>140</v>
      </c>
      <c r="E113" s="45" t="str">
        <f>IF(VLOOKUP($B113,'Messieurs BRUT'!$B$6:$E$137,4,FALSE)="","",(VLOOKUP($B113,'Messieurs BRUT'!$B$6:$E$137,4,FALSE)))</f>
        <v/>
      </c>
      <c r="F113" s="45" t="str">
        <f>IF(VLOOKUP($B113,'Messieurs NET'!$B$6:E$137,4,FALSE)="","",(VLOOKUP($B113,'Messieurs NET'!$B$6:$E$137,4,FALSE)))</f>
        <v/>
      </c>
      <c r="G113" s="68" t="str">
        <f t="shared" si="42"/>
        <v/>
      </c>
      <c r="H113" s="45" t="str">
        <f>IF(VLOOKUP($B113,'Messieurs BRUT'!$B$6:$F$137,5,FALSE)="","",(VLOOKUP($B113,'Messieurs BRUT'!$B$6:$F$137,5,FALSE)))</f>
        <v/>
      </c>
      <c r="I113" s="45" t="str">
        <f>IF(VLOOKUP($B113,'Messieurs NET'!$B$6:$F$137,5,FALSE)="","",(VLOOKUP($B113,'Messieurs NET'!$B$6:$F$137,5,FALSE)))</f>
        <v/>
      </c>
      <c r="J113" s="68" t="str">
        <f t="shared" si="43"/>
        <v/>
      </c>
      <c r="K113" s="45" t="str">
        <f>IF(VLOOKUP($B113,'Messieurs BRUT'!$B$6:$G$137,6,FALSE)="","",(VLOOKUP($B113,'Messieurs BRUT'!$B$6:$G$137,6,FALSE)))</f>
        <v/>
      </c>
      <c r="L113" s="45" t="str">
        <f>IF(VLOOKUP($B113,'Messieurs NET'!$B$6:$G$137,6,FALSE)="","",(VLOOKUP($B113,'Messieurs NET'!$B$6:$G$137,6,FALSE)))</f>
        <v/>
      </c>
      <c r="M113" s="68" t="str">
        <f t="shared" si="44"/>
        <v/>
      </c>
      <c r="N113" s="45" t="str">
        <f>IF(VLOOKUP($B113,'Messieurs BRUT'!$B$6:$H$137,7,FALSE)="","",(VLOOKUP($B113,'Messieurs BRUT'!$B$6:$H$137,7,FALSE)))</f>
        <v/>
      </c>
      <c r="O113" s="45" t="str">
        <f>IF(VLOOKUP($B113,'Messieurs NET'!$B$6:$H$137,7,FALSE)="","",(VLOOKUP($B113,'Messieurs NET'!$B$6:$H$137,7,FALSE)))</f>
        <v/>
      </c>
      <c r="P113" s="68" t="str">
        <f t="shared" si="45"/>
        <v/>
      </c>
      <c r="Q113" s="45" t="str">
        <f>IF(VLOOKUP($B113,'Messieurs BRUT'!$B$6:$J$137,8,FALSE)="","",(VLOOKUP($B113,'Messieurs BRUT'!$B$6:$J$137,8,FALSE)))</f>
        <v/>
      </c>
      <c r="R113" s="45" t="str">
        <f>IF(VLOOKUP($B113,'Messieurs NET'!$B$6:$J$137,8,FALSE)="","",(VLOOKUP($B113,'Messieurs NET'!$B$6:$J$137,8,FALSE)))</f>
        <v/>
      </c>
      <c r="S113" s="68" t="str">
        <f t="shared" si="46"/>
        <v/>
      </c>
      <c r="T113" s="45" t="str">
        <f>IF(VLOOKUP($B113,'Messieurs BRUT'!$B$6:$J$137,9,FALSE)="","",(VLOOKUP($B113,'Messieurs BRUT'!$B$6:$J$137,9,FALSE)))</f>
        <v/>
      </c>
      <c r="U113" s="45" t="str">
        <f>IF(VLOOKUP($B113,'Messieurs NET'!$B$6:$J$137,9,FALSE)="","",(VLOOKUP($B113,'Messieurs NET'!$B$6:$J$137,9,FALSE)))</f>
        <v/>
      </c>
      <c r="V113" s="68" t="str">
        <f t="shared" si="47"/>
        <v/>
      </c>
      <c r="W113" s="45">
        <f>IF(VLOOKUP($B113,'Messieurs BRUT'!$B$6:$M$137,10,FALSE)="","",(VLOOKUP($B113,'Messieurs BRUT'!$B$6:$M$137,10,FALSE)))</f>
        <v>16</v>
      </c>
      <c r="X113" s="45">
        <f>IF(VLOOKUP($B113,'Messieurs NET'!$B$6:$M$137,10,FALSE)="","",(VLOOKUP($B113,'Messieurs NET'!$B$6:$M$137,10,FALSE)))</f>
        <v>29</v>
      </c>
      <c r="Y113" s="68">
        <f t="shared" si="48"/>
        <v>45</v>
      </c>
      <c r="Z113" s="45" t="str">
        <f>IF(VLOOKUP($B113,'Messieurs BRUT'!$B$6:$L$137,11,FALSE)="","",(VLOOKUP($B113,'Messieurs BRUT'!$B$6:$L$137,11,FALSE)))</f>
        <v/>
      </c>
      <c r="AA113" s="45" t="str">
        <f>IF(VLOOKUP($B113,'Messieurs NET'!$B$6:$L$137,11,FALSE)="","",(VLOOKUP($B113,'Messieurs NET'!$B$6:$L$137,11,FALSE)))</f>
        <v/>
      </c>
      <c r="AB113" s="68" t="str">
        <f t="shared" si="49"/>
        <v/>
      </c>
      <c r="AC113" s="45" t="str">
        <f>IF(VLOOKUP($B113,'Messieurs BRUT'!$B$6:$M$137,12,FALSE)="","",(VLOOKUP($B113,'Messieurs BRUT'!$B$6:$M$137,12,FALSE)))</f>
        <v/>
      </c>
      <c r="AD113" s="45" t="str">
        <f>IF(VLOOKUP($B113,'Messieurs NET'!$B$6:$M$137,12,FALSE)="","",(VLOOKUP($B113,'Messieurs NET'!$B$6:$M$137,12,FALSE)))</f>
        <v/>
      </c>
      <c r="AE113" s="68" t="str">
        <f t="shared" si="50"/>
        <v/>
      </c>
      <c r="AF113" s="45" t="str">
        <f>IF(VLOOKUP($B113,'Messieurs BRUT'!$B$6:$N$137,13,FALSE)="","",(VLOOKUP($B113,'Messieurs BRUT'!$B$6:$N$137,13,FALSE)))</f>
        <v/>
      </c>
      <c r="AG113" s="45" t="str">
        <f>IF(VLOOKUP($B113,'Messieurs NET'!$B$6:$N$137,13,FALSE)="","",(VLOOKUP($B113,'Messieurs NET'!$B$6:$N$137,13,FALSE)))</f>
        <v/>
      </c>
      <c r="AH113" s="68" t="str">
        <f t="shared" si="51"/>
        <v/>
      </c>
      <c r="AI113" s="68">
        <f t="shared" si="52"/>
        <v>45</v>
      </c>
      <c r="AJ113" s="69">
        <f t="shared" si="53"/>
        <v>1</v>
      </c>
      <c r="AK113" s="69">
        <f>IF(AJ113&lt;8,0,+SMALL(($G113,$J113,$M113,$P113,$S113,$V113,$Y113,$AB113,$AE113,$AH113),1))</f>
        <v>0</v>
      </c>
      <c r="AL113" s="69">
        <f>IF(AJ113&lt;9,0,+SMALL(($G113,$J113,$M113,$P113,$S113,$V113,$Y113,$AB113,$AE113,$AH113),2))</f>
        <v>0</v>
      </c>
      <c r="AM113" s="69">
        <f>IF(AJ113&lt;10,0,+SMALL(($G113,$J113,$M113,$P113,$S113,$V113,$Y113,$AB113,$AE113,$AH113),3))</f>
        <v>0</v>
      </c>
      <c r="AN113" s="69">
        <f t="shared" si="54"/>
        <v>45</v>
      </c>
      <c r="AO113" s="69">
        <f t="shared" si="55"/>
        <v>107</v>
      </c>
    </row>
    <row r="114" spans="2:41" ht="14.4">
      <c r="B114" s="65" t="s">
        <v>275</v>
      </c>
      <c r="C114" s="45"/>
      <c r="D114" s="108" t="s">
        <v>270</v>
      </c>
      <c r="E114" s="45" t="str">
        <f>IF(VLOOKUP($B114,'Messieurs BRUT'!$B$6:$E$137,4,FALSE)="","",(VLOOKUP($B114,'Messieurs BRUT'!$B$6:$E$137,4,FALSE)))</f>
        <v/>
      </c>
      <c r="F114" s="45" t="str">
        <f>IF(VLOOKUP($B114,'Messieurs NET'!$B$6:E$137,4,FALSE)="","",(VLOOKUP($B114,'Messieurs NET'!$B$6:$E$137,4,FALSE)))</f>
        <v/>
      </c>
      <c r="G114" s="68" t="str">
        <f t="shared" si="42"/>
        <v/>
      </c>
      <c r="H114" s="45" t="str">
        <f>IF(VLOOKUP($B114,'Messieurs BRUT'!$B$6:$F$137,5,FALSE)="","",(VLOOKUP($B114,'Messieurs BRUT'!$B$6:$F$137,5,FALSE)))</f>
        <v/>
      </c>
      <c r="I114" s="45" t="str">
        <f>IF(VLOOKUP($B114,'Messieurs NET'!$B$6:$F$137,5,FALSE)="","",(VLOOKUP($B114,'Messieurs NET'!$B$6:$F$137,5,FALSE)))</f>
        <v/>
      </c>
      <c r="J114" s="68" t="str">
        <f t="shared" si="43"/>
        <v/>
      </c>
      <c r="K114" s="45" t="str">
        <f>IF(VLOOKUP($B114,'Messieurs BRUT'!$B$6:$G$137,6,FALSE)="","",(VLOOKUP($B114,'Messieurs BRUT'!$B$6:$G$137,6,FALSE)))</f>
        <v/>
      </c>
      <c r="L114" s="45" t="str">
        <f>IF(VLOOKUP($B114,'Messieurs NET'!$B$6:$G$137,6,FALSE)="","",(VLOOKUP($B114,'Messieurs NET'!$B$6:$G$137,6,FALSE)))</f>
        <v/>
      </c>
      <c r="M114" s="68" t="str">
        <f t="shared" si="44"/>
        <v/>
      </c>
      <c r="N114" s="45" t="str">
        <f>IF(VLOOKUP($B114,'Messieurs BRUT'!$B$6:$H$137,7,FALSE)="","",(VLOOKUP($B114,'Messieurs BRUT'!$B$6:$H$137,7,FALSE)))</f>
        <v/>
      </c>
      <c r="O114" s="45" t="str">
        <f>IF(VLOOKUP($B114,'Messieurs NET'!$B$6:$H$137,7,FALSE)="","",(VLOOKUP($B114,'Messieurs NET'!$B$6:$H$137,7,FALSE)))</f>
        <v/>
      </c>
      <c r="P114" s="68" t="str">
        <f t="shared" si="45"/>
        <v/>
      </c>
      <c r="Q114" s="45">
        <f>IF(VLOOKUP($B114,'Messieurs BRUT'!$B$6:$J$137,8,FALSE)="","",(VLOOKUP($B114,'Messieurs BRUT'!$B$6:$J$137,8,FALSE)))</f>
        <v>12</v>
      </c>
      <c r="R114" s="45">
        <f>IF(VLOOKUP($B114,'Messieurs NET'!$B$6:$J$137,8,FALSE)="","",(VLOOKUP($B114,'Messieurs NET'!$B$6:$J$137,8,FALSE)))</f>
        <v>32</v>
      </c>
      <c r="S114" s="68">
        <f t="shared" si="46"/>
        <v>44</v>
      </c>
      <c r="T114" s="45" t="str">
        <f>IF(VLOOKUP($B114,'Messieurs BRUT'!$B$6:$J$137,9,FALSE)="","",(VLOOKUP($B114,'Messieurs BRUT'!$B$6:$J$137,9,FALSE)))</f>
        <v/>
      </c>
      <c r="U114" s="45" t="str">
        <f>IF(VLOOKUP($B114,'Messieurs NET'!$B$6:$J$137,9,FALSE)="","",(VLOOKUP($B114,'Messieurs NET'!$B$6:$J$137,9,FALSE)))</f>
        <v/>
      </c>
      <c r="V114" s="68" t="str">
        <f t="shared" si="47"/>
        <v/>
      </c>
      <c r="W114" s="45" t="str">
        <f>IF(VLOOKUP($B114,'Messieurs BRUT'!$B$6:$M$137,10,FALSE)="","",(VLOOKUP($B114,'Messieurs BRUT'!$B$6:$M$137,10,FALSE)))</f>
        <v/>
      </c>
      <c r="X114" s="45" t="str">
        <f>IF(VLOOKUP($B114,'Messieurs NET'!$B$6:$M$137,10,FALSE)="","",(VLOOKUP($B114,'Messieurs NET'!$B$6:$M$137,10,FALSE)))</f>
        <v/>
      </c>
      <c r="Y114" s="68" t="str">
        <f t="shared" si="48"/>
        <v/>
      </c>
      <c r="Z114" s="45" t="str">
        <f>IF(VLOOKUP($B114,'Messieurs BRUT'!$B$6:$L$137,11,FALSE)="","",(VLOOKUP($B114,'Messieurs BRUT'!$B$6:$L$137,11,FALSE)))</f>
        <v/>
      </c>
      <c r="AA114" s="45" t="str">
        <f>IF(VLOOKUP($B114,'Messieurs NET'!$B$6:$L$137,11,FALSE)="","",(VLOOKUP($B114,'Messieurs NET'!$B$6:$L$137,11,FALSE)))</f>
        <v/>
      </c>
      <c r="AB114" s="68" t="str">
        <f t="shared" si="49"/>
        <v/>
      </c>
      <c r="AC114" s="45" t="str">
        <f>IF(VLOOKUP($B114,'Messieurs BRUT'!$B$6:$M$137,12,FALSE)="","",(VLOOKUP($B114,'Messieurs BRUT'!$B$6:$M$137,12,FALSE)))</f>
        <v/>
      </c>
      <c r="AD114" s="45" t="str">
        <f>IF(VLOOKUP($B114,'Messieurs NET'!$B$6:$M$137,12,FALSE)="","",(VLOOKUP($B114,'Messieurs NET'!$B$6:$M$137,12,FALSE)))</f>
        <v/>
      </c>
      <c r="AE114" s="68" t="str">
        <f t="shared" si="50"/>
        <v/>
      </c>
      <c r="AF114" s="45" t="str">
        <f>IF(VLOOKUP($B114,'Messieurs BRUT'!$B$6:$N$137,13,FALSE)="","",(VLOOKUP($B114,'Messieurs BRUT'!$B$6:$N$137,13,FALSE)))</f>
        <v/>
      </c>
      <c r="AG114" s="45" t="str">
        <f>IF(VLOOKUP($B114,'Messieurs NET'!$B$6:$N$137,13,FALSE)="","",(VLOOKUP($B114,'Messieurs NET'!$B$6:$N$137,13,FALSE)))</f>
        <v/>
      </c>
      <c r="AH114" s="68" t="str">
        <f t="shared" si="51"/>
        <v/>
      </c>
      <c r="AI114" s="68">
        <f t="shared" si="52"/>
        <v>44</v>
      </c>
      <c r="AJ114" s="69">
        <f t="shared" si="53"/>
        <v>1</v>
      </c>
      <c r="AK114" s="69">
        <f>IF(AJ114&lt;8,0,+SMALL(($G114,$J114,$M114,$P114,$S114,$V114,$Y114,$AB114,$AE114,$AH114),1))</f>
        <v>0</v>
      </c>
      <c r="AL114" s="69">
        <f>IF(AJ114&lt;9,0,+SMALL(($G114,$J114,$M114,$P114,$S114,$V114,$Y114,$AB114,$AE114,$AH114),2))</f>
        <v>0</v>
      </c>
      <c r="AM114" s="69">
        <f>IF(AJ114&lt;10,0,+SMALL(($G114,$J114,$M114,$P114,$S114,$V114,$Y114,$AB114,$AE114,$AH114),3))</f>
        <v>0</v>
      </c>
      <c r="AN114" s="69">
        <f t="shared" si="54"/>
        <v>44</v>
      </c>
      <c r="AO114" s="69">
        <f t="shared" si="55"/>
        <v>109</v>
      </c>
    </row>
    <row r="115" spans="2:41" ht="14.4">
      <c r="B115" s="65" t="s">
        <v>222</v>
      </c>
      <c r="C115" s="66"/>
      <c r="D115" s="71" t="s">
        <v>59</v>
      </c>
      <c r="E115" s="45" t="str">
        <f>IF(VLOOKUP($B115,'Messieurs BRUT'!$B$6:$E$137,4,FALSE)="","",(VLOOKUP($B115,'Messieurs BRUT'!$B$6:$E$137,4,FALSE)))</f>
        <v/>
      </c>
      <c r="F115" s="45" t="str">
        <f>IF(VLOOKUP($B115,'Messieurs NET'!$B$6:E$137,4,FALSE)="","",(VLOOKUP($B115,'Messieurs NET'!$B$6:$E$137,4,FALSE)))</f>
        <v/>
      </c>
      <c r="G115" s="68" t="str">
        <f t="shared" si="42"/>
        <v/>
      </c>
      <c r="H115" s="45">
        <f>IF(VLOOKUP($B115,'Messieurs BRUT'!$B$6:$F$137,5,FALSE)="","",(VLOOKUP($B115,'Messieurs BRUT'!$B$6:$F$137,5,FALSE)))</f>
        <v>12</v>
      </c>
      <c r="I115" s="45">
        <f>IF(VLOOKUP($B115,'Messieurs NET'!$B$6:$F$137,5,FALSE)="","",(VLOOKUP($B115,'Messieurs NET'!$B$6:$F$137,5,FALSE)))</f>
        <v>31</v>
      </c>
      <c r="J115" s="68">
        <f t="shared" si="43"/>
        <v>43</v>
      </c>
      <c r="K115" s="45" t="str">
        <f>IF(VLOOKUP($B115,'Messieurs BRUT'!$B$6:$G$137,6,FALSE)="","",(VLOOKUP($B115,'Messieurs BRUT'!$B$6:$G$137,6,FALSE)))</f>
        <v/>
      </c>
      <c r="L115" s="45" t="str">
        <f>IF(VLOOKUP($B115,'Messieurs NET'!$B$6:$G$137,6,FALSE)="","",(VLOOKUP($B115,'Messieurs NET'!$B$6:$G$137,6,FALSE)))</f>
        <v/>
      </c>
      <c r="M115" s="68" t="str">
        <f t="shared" si="44"/>
        <v/>
      </c>
      <c r="N115" s="45" t="str">
        <f>IF(VLOOKUP($B115,'Messieurs BRUT'!$B$6:$H$137,7,FALSE)="","",(VLOOKUP($B115,'Messieurs BRUT'!$B$6:$H$137,7,FALSE)))</f>
        <v/>
      </c>
      <c r="O115" s="45" t="str">
        <f>IF(VLOOKUP($B115,'Messieurs NET'!$B$6:$H$137,7,FALSE)="","",(VLOOKUP($B115,'Messieurs NET'!$B$6:$H$137,7,FALSE)))</f>
        <v/>
      </c>
      <c r="P115" s="68" t="str">
        <f t="shared" si="45"/>
        <v/>
      </c>
      <c r="Q115" s="45" t="str">
        <f>IF(VLOOKUP($B115,'Messieurs BRUT'!$B$6:$J$137,8,FALSE)="","",(VLOOKUP($B115,'Messieurs BRUT'!$B$6:$J$137,8,FALSE)))</f>
        <v/>
      </c>
      <c r="R115" s="45" t="str">
        <f>IF(VLOOKUP($B115,'Messieurs NET'!$B$6:$J$137,8,FALSE)="","",(VLOOKUP($B115,'Messieurs NET'!$B$6:$J$137,8,FALSE)))</f>
        <v/>
      </c>
      <c r="S115" s="68" t="str">
        <f t="shared" si="46"/>
        <v/>
      </c>
      <c r="T115" s="45" t="str">
        <f>IF(VLOOKUP($B115,'Messieurs BRUT'!$B$6:$J$137,9,FALSE)="","",(VLOOKUP($B115,'Messieurs BRUT'!$B$6:$J$137,9,FALSE)))</f>
        <v/>
      </c>
      <c r="U115" s="45" t="str">
        <f>IF(VLOOKUP($B115,'Messieurs NET'!$B$6:$J$137,9,FALSE)="","",(VLOOKUP($B115,'Messieurs NET'!$B$6:$J$137,9,FALSE)))</f>
        <v/>
      </c>
      <c r="V115" s="68" t="str">
        <f t="shared" si="47"/>
        <v/>
      </c>
      <c r="W115" s="45" t="str">
        <f>IF(VLOOKUP($B115,'Messieurs BRUT'!$B$6:$M$137,10,FALSE)="","",(VLOOKUP($B115,'Messieurs BRUT'!$B$6:$M$137,10,FALSE)))</f>
        <v/>
      </c>
      <c r="X115" s="45" t="str">
        <f>IF(VLOOKUP($B115,'Messieurs NET'!$B$6:$M$137,10,FALSE)="","",(VLOOKUP($B115,'Messieurs NET'!$B$6:$M$137,10,FALSE)))</f>
        <v/>
      </c>
      <c r="Y115" s="68" t="str">
        <f t="shared" si="48"/>
        <v/>
      </c>
      <c r="Z115" s="45" t="str">
        <f>IF(VLOOKUP($B115,'Messieurs BRUT'!$B$6:$L$137,11,FALSE)="","",(VLOOKUP($B115,'Messieurs BRUT'!$B$6:$L$137,11,FALSE)))</f>
        <v/>
      </c>
      <c r="AA115" s="45" t="str">
        <f>IF(VLOOKUP($B115,'Messieurs NET'!$B$6:$L$137,11,FALSE)="","",(VLOOKUP($B115,'Messieurs NET'!$B$6:$L$137,11,FALSE)))</f>
        <v/>
      </c>
      <c r="AB115" s="68" t="str">
        <f t="shared" si="49"/>
        <v/>
      </c>
      <c r="AC115" s="45" t="str">
        <f>IF(VLOOKUP($B115,'Messieurs BRUT'!$B$6:$M$137,12,FALSE)="","",(VLOOKUP($B115,'Messieurs BRUT'!$B$6:$M$137,12,FALSE)))</f>
        <v/>
      </c>
      <c r="AD115" s="45" t="str">
        <f>IF(VLOOKUP($B115,'Messieurs NET'!$B$6:$M$137,12,FALSE)="","",(VLOOKUP($B115,'Messieurs NET'!$B$6:$M$137,12,FALSE)))</f>
        <v/>
      </c>
      <c r="AE115" s="68" t="str">
        <f t="shared" si="50"/>
        <v/>
      </c>
      <c r="AF115" s="45" t="str">
        <f>IF(VLOOKUP($B115,'Messieurs BRUT'!$B$6:$N$137,13,FALSE)="","",(VLOOKUP($B115,'Messieurs BRUT'!$B$6:$N$137,13,FALSE)))</f>
        <v/>
      </c>
      <c r="AG115" s="45" t="str">
        <f>IF(VLOOKUP($B115,'Messieurs NET'!$B$6:$N$137,13,FALSE)="","",(VLOOKUP($B115,'Messieurs NET'!$B$6:$N$137,13,FALSE)))</f>
        <v/>
      </c>
      <c r="AH115" s="68" t="str">
        <f t="shared" si="51"/>
        <v/>
      </c>
      <c r="AI115" s="68">
        <f t="shared" si="52"/>
        <v>43</v>
      </c>
      <c r="AJ115" s="69">
        <f t="shared" si="53"/>
        <v>1</v>
      </c>
      <c r="AK115" s="69">
        <f>IF(AJ115&lt;8,0,+SMALL(($G115,$J115,$M115,$P115,$S115,$V115,$Y115,$AB115,$AE115,$AH115),1))</f>
        <v>0</v>
      </c>
      <c r="AL115" s="69">
        <f>IF(AJ115&lt;9,0,+SMALL(($G115,$J115,$M115,$P115,$S115,$V115,$Y115,$AB115,$AE115,$AH115),2))</f>
        <v>0</v>
      </c>
      <c r="AM115" s="69">
        <f>IF(AJ115&lt;10,0,+SMALL(($G115,$J115,$M115,$P115,$S115,$V115,$Y115,$AB115,$AE115,$AH115),3))</f>
        <v>0</v>
      </c>
      <c r="AN115" s="69">
        <f t="shared" si="54"/>
        <v>43</v>
      </c>
      <c r="AO115" s="69">
        <f t="shared" si="55"/>
        <v>110</v>
      </c>
    </row>
    <row r="116" spans="2:41" ht="14.4">
      <c r="B116" s="65" t="s">
        <v>274</v>
      </c>
      <c r="C116" s="45"/>
      <c r="D116" s="108" t="s">
        <v>270</v>
      </c>
      <c r="E116" s="45" t="str">
        <f>IF(VLOOKUP($B116,'Messieurs BRUT'!$B$6:$E$137,4,FALSE)="","",(VLOOKUP($B116,'Messieurs BRUT'!$B$6:$E$137,4,FALSE)))</f>
        <v/>
      </c>
      <c r="F116" s="45" t="str">
        <f>IF(VLOOKUP($B116,'Messieurs NET'!$B$6:E$137,4,FALSE)="","",(VLOOKUP($B116,'Messieurs NET'!$B$6:$E$137,4,FALSE)))</f>
        <v/>
      </c>
      <c r="G116" s="68" t="str">
        <f t="shared" si="42"/>
        <v/>
      </c>
      <c r="H116" s="45" t="str">
        <f>IF(VLOOKUP($B116,'Messieurs BRUT'!$B$6:$F$137,5,FALSE)="","",(VLOOKUP($B116,'Messieurs BRUT'!$B$6:$F$137,5,FALSE)))</f>
        <v/>
      </c>
      <c r="I116" s="45" t="str">
        <f>IF(VLOOKUP($B116,'Messieurs NET'!$B$6:$F$137,5,FALSE)="","",(VLOOKUP($B116,'Messieurs NET'!$B$6:$F$137,5,FALSE)))</f>
        <v/>
      </c>
      <c r="J116" s="68" t="str">
        <f t="shared" si="43"/>
        <v/>
      </c>
      <c r="K116" s="45" t="str">
        <f>IF(VLOOKUP($B116,'Messieurs BRUT'!$B$6:$G$137,6,FALSE)="","",(VLOOKUP($B116,'Messieurs BRUT'!$B$6:$G$137,6,FALSE)))</f>
        <v/>
      </c>
      <c r="L116" s="45" t="str">
        <f>IF(VLOOKUP($B116,'Messieurs NET'!$B$6:$G$137,6,FALSE)="","",(VLOOKUP($B116,'Messieurs NET'!$B$6:$G$137,6,FALSE)))</f>
        <v/>
      </c>
      <c r="M116" s="68" t="str">
        <f t="shared" si="44"/>
        <v/>
      </c>
      <c r="N116" s="45" t="str">
        <f>IF(VLOOKUP($B116,'Messieurs BRUT'!$B$6:$H$137,7,FALSE)="","",(VLOOKUP($B116,'Messieurs BRUT'!$B$6:$H$137,7,FALSE)))</f>
        <v/>
      </c>
      <c r="O116" s="45" t="str">
        <f>IF(VLOOKUP($B116,'Messieurs NET'!$B$6:$H$137,7,FALSE)="","",(VLOOKUP($B116,'Messieurs NET'!$B$6:$H$137,7,FALSE)))</f>
        <v/>
      </c>
      <c r="P116" s="68" t="str">
        <f t="shared" si="45"/>
        <v/>
      </c>
      <c r="Q116" s="45">
        <f>IF(VLOOKUP($B116,'Messieurs BRUT'!$B$6:$J$137,8,FALSE)="","",(VLOOKUP($B116,'Messieurs BRUT'!$B$6:$J$137,8,FALSE)))</f>
        <v>9</v>
      </c>
      <c r="R116" s="45">
        <f>IF(VLOOKUP($B116,'Messieurs NET'!$B$6:$J$137,8,FALSE)="","",(VLOOKUP($B116,'Messieurs NET'!$B$6:$J$137,8,FALSE)))</f>
        <v>34</v>
      </c>
      <c r="S116" s="68">
        <f t="shared" si="46"/>
        <v>43</v>
      </c>
      <c r="T116" s="45" t="str">
        <f>IF(VLOOKUP($B116,'Messieurs BRUT'!$B$6:$J$137,9,FALSE)="","",(VLOOKUP($B116,'Messieurs BRUT'!$B$6:$J$137,9,FALSE)))</f>
        <v/>
      </c>
      <c r="U116" s="45" t="str">
        <f>IF(VLOOKUP($B116,'Messieurs NET'!$B$6:$J$137,9,FALSE)="","",(VLOOKUP($B116,'Messieurs NET'!$B$6:$J$137,9,FALSE)))</f>
        <v/>
      </c>
      <c r="V116" s="68" t="str">
        <f t="shared" si="47"/>
        <v/>
      </c>
      <c r="W116" s="45" t="str">
        <f>IF(VLOOKUP($B116,'Messieurs BRUT'!$B$6:$M$137,10,FALSE)="","",(VLOOKUP($B116,'Messieurs BRUT'!$B$6:$M$137,10,FALSE)))</f>
        <v/>
      </c>
      <c r="X116" s="45" t="str">
        <f>IF(VLOOKUP($B116,'Messieurs NET'!$B$6:$M$137,10,FALSE)="","",(VLOOKUP($B116,'Messieurs NET'!$B$6:$M$137,10,FALSE)))</f>
        <v/>
      </c>
      <c r="Y116" s="68" t="str">
        <f t="shared" si="48"/>
        <v/>
      </c>
      <c r="Z116" s="45" t="str">
        <f>IF(VLOOKUP($B116,'Messieurs BRUT'!$B$6:$L$137,11,FALSE)="","",(VLOOKUP($B116,'Messieurs BRUT'!$B$6:$L$137,11,FALSE)))</f>
        <v/>
      </c>
      <c r="AA116" s="45" t="str">
        <f>IF(VLOOKUP($B116,'Messieurs NET'!$B$6:$L$137,11,FALSE)="","",(VLOOKUP($B116,'Messieurs NET'!$B$6:$L$137,11,FALSE)))</f>
        <v/>
      </c>
      <c r="AB116" s="68" t="str">
        <f t="shared" si="49"/>
        <v/>
      </c>
      <c r="AC116" s="45" t="str">
        <f>IF(VLOOKUP($B116,'Messieurs BRUT'!$B$6:$M$137,12,FALSE)="","",(VLOOKUP($B116,'Messieurs BRUT'!$B$6:$M$137,12,FALSE)))</f>
        <v/>
      </c>
      <c r="AD116" s="45" t="str">
        <f>IF(VLOOKUP($B116,'Messieurs NET'!$B$6:$M$137,12,FALSE)="","",(VLOOKUP($B116,'Messieurs NET'!$B$6:$M$137,12,FALSE)))</f>
        <v/>
      </c>
      <c r="AE116" s="68" t="str">
        <f t="shared" si="50"/>
        <v/>
      </c>
      <c r="AF116" s="45" t="str">
        <f>IF(VLOOKUP($B116,'Messieurs BRUT'!$B$6:$N$137,13,FALSE)="","",(VLOOKUP($B116,'Messieurs BRUT'!$B$6:$N$137,13,FALSE)))</f>
        <v/>
      </c>
      <c r="AG116" s="45" t="str">
        <f>IF(VLOOKUP($B116,'Messieurs NET'!$B$6:$N$137,13,FALSE)="","",(VLOOKUP($B116,'Messieurs NET'!$B$6:$N$137,13,FALSE)))</f>
        <v/>
      </c>
      <c r="AH116" s="68" t="str">
        <f t="shared" si="51"/>
        <v/>
      </c>
      <c r="AI116" s="68">
        <f t="shared" si="52"/>
        <v>43</v>
      </c>
      <c r="AJ116" s="69">
        <f t="shared" si="53"/>
        <v>1</v>
      </c>
      <c r="AK116" s="69">
        <f>IF(AJ116&lt;8,0,+SMALL(($G116,$J116,$M116,$P116,$S116,$V116,$Y116,$AB116,$AE116,$AH116),1))</f>
        <v>0</v>
      </c>
      <c r="AL116" s="69">
        <f>IF(AJ116&lt;9,0,+SMALL(($G116,$J116,$M116,$P116,$S116,$V116,$Y116,$AB116,$AE116,$AH116),2))</f>
        <v>0</v>
      </c>
      <c r="AM116" s="69">
        <f>IF(AJ116&lt;10,0,+SMALL(($G116,$J116,$M116,$P116,$S116,$V116,$Y116,$AB116,$AE116,$AH116),3))</f>
        <v>0</v>
      </c>
      <c r="AN116" s="69">
        <f t="shared" si="54"/>
        <v>43</v>
      </c>
      <c r="AO116" s="69">
        <f t="shared" si="55"/>
        <v>110</v>
      </c>
    </row>
    <row r="117" spans="2:41" ht="14.4">
      <c r="B117" s="65" t="s">
        <v>193</v>
      </c>
      <c r="C117" s="45"/>
      <c r="D117" s="89" t="s">
        <v>132</v>
      </c>
      <c r="E117" s="45">
        <f>IF(VLOOKUP($B117,'Messieurs BRUT'!$B$6:$E$137,4,FALSE)="","",(VLOOKUP($B117,'Messieurs BRUT'!$B$6:$E$137,4,FALSE)))</f>
        <v>13</v>
      </c>
      <c r="F117" s="45">
        <f>IF(VLOOKUP($B117,'Messieurs NET'!$B$6:E$137,4,FALSE)="","",(VLOOKUP($B117,'Messieurs NET'!$B$6:$E$137,4,FALSE)))</f>
        <v>29</v>
      </c>
      <c r="G117" s="68">
        <f t="shared" si="42"/>
        <v>42</v>
      </c>
      <c r="H117" s="45" t="str">
        <f>IF(VLOOKUP($B117,'Messieurs BRUT'!$B$6:$F$137,5,FALSE)="","",(VLOOKUP($B117,'Messieurs BRUT'!$B$6:$F$137,5,FALSE)))</f>
        <v/>
      </c>
      <c r="I117" s="45" t="str">
        <f>IF(VLOOKUP($B117,'Messieurs NET'!$B$6:$F$137,5,FALSE)="","",(VLOOKUP($B117,'Messieurs NET'!$B$6:$F$137,5,FALSE)))</f>
        <v/>
      </c>
      <c r="J117" s="68" t="str">
        <f t="shared" si="43"/>
        <v/>
      </c>
      <c r="K117" s="45" t="str">
        <f>IF(VLOOKUP($B117,'Messieurs BRUT'!$B$6:$G$137,6,FALSE)="","",(VLOOKUP($B117,'Messieurs BRUT'!$B$6:$G$137,6,FALSE)))</f>
        <v/>
      </c>
      <c r="L117" s="45" t="str">
        <f>IF(VLOOKUP($B117,'Messieurs NET'!$B$6:$G$137,6,FALSE)="","",(VLOOKUP($B117,'Messieurs NET'!$B$6:$G$137,6,FALSE)))</f>
        <v/>
      </c>
      <c r="M117" s="68" t="str">
        <f t="shared" si="44"/>
        <v/>
      </c>
      <c r="N117" s="45" t="str">
        <f>IF(VLOOKUP($B117,'Messieurs BRUT'!$B$6:$H$137,7,FALSE)="","",(VLOOKUP($B117,'Messieurs BRUT'!$B$6:$H$137,7,FALSE)))</f>
        <v/>
      </c>
      <c r="O117" s="45" t="str">
        <f>IF(VLOOKUP($B117,'Messieurs NET'!$B$6:$H$137,7,FALSE)="","",(VLOOKUP($B117,'Messieurs NET'!$B$6:$H$137,7,FALSE)))</f>
        <v/>
      </c>
      <c r="P117" s="68" t="str">
        <f t="shared" si="45"/>
        <v/>
      </c>
      <c r="Q117" s="45" t="str">
        <f>IF(VLOOKUP($B117,'Messieurs BRUT'!$B$6:$J$137,8,FALSE)="","",(VLOOKUP($B117,'Messieurs BRUT'!$B$6:$J$137,8,FALSE)))</f>
        <v/>
      </c>
      <c r="R117" s="45" t="str">
        <f>IF(VLOOKUP($B117,'Messieurs NET'!$B$6:$J$137,8,FALSE)="","",(VLOOKUP($B117,'Messieurs NET'!$B$6:$J$137,8,FALSE)))</f>
        <v/>
      </c>
      <c r="S117" s="68" t="str">
        <f t="shared" si="46"/>
        <v/>
      </c>
      <c r="T117" s="45" t="str">
        <f>IF(VLOOKUP($B117,'Messieurs BRUT'!$B$6:$J$137,9,FALSE)="","",(VLOOKUP($B117,'Messieurs BRUT'!$B$6:$J$137,9,FALSE)))</f>
        <v/>
      </c>
      <c r="U117" s="45" t="str">
        <f>IF(VLOOKUP($B117,'Messieurs NET'!$B$6:$J$137,9,FALSE)="","",(VLOOKUP($B117,'Messieurs NET'!$B$6:$J$137,9,FALSE)))</f>
        <v/>
      </c>
      <c r="V117" s="68" t="str">
        <f t="shared" si="47"/>
        <v/>
      </c>
      <c r="W117" s="45" t="str">
        <f>IF(VLOOKUP($B117,'Messieurs BRUT'!$B$6:$M$137,10,FALSE)="","",(VLOOKUP($B117,'Messieurs BRUT'!$B$6:$M$137,10,FALSE)))</f>
        <v/>
      </c>
      <c r="X117" s="45" t="str">
        <f>IF(VLOOKUP($B117,'Messieurs NET'!$B$6:$M$137,10,FALSE)="","",(VLOOKUP($B117,'Messieurs NET'!$B$6:$M$137,10,FALSE)))</f>
        <v/>
      </c>
      <c r="Y117" s="68" t="str">
        <f t="shared" si="48"/>
        <v/>
      </c>
      <c r="Z117" s="45" t="str">
        <f>IF(VLOOKUP($B117,'Messieurs BRUT'!$B$6:$L$137,11,FALSE)="","",(VLOOKUP($B117,'Messieurs BRUT'!$B$6:$L$137,11,FALSE)))</f>
        <v/>
      </c>
      <c r="AA117" s="45" t="str">
        <f>IF(VLOOKUP($B117,'Messieurs NET'!$B$6:$L$137,11,FALSE)="","",(VLOOKUP($B117,'Messieurs NET'!$B$6:$L$137,11,FALSE)))</f>
        <v/>
      </c>
      <c r="AB117" s="68" t="str">
        <f t="shared" si="49"/>
        <v/>
      </c>
      <c r="AC117" s="45" t="str">
        <f>IF(VLOOKUP($B117,'Messieurs BRUT'!$B$6:$M$137,12,FALSE)="","",(VLOOKUP($B117,'Messieurs BRUT'!$B$6:$M$137,12,FALSE)))</f>
        <v/>
      </c>
      <c r="AD117" s="45" t="str">
        <f>IF(VLOOKUP($B117,'Messieurs NET'!$B$6:$M$137,12,FALSE)="","",(VLOOKUP($B117,'Messieurs NET'!$B$6:$M$137,12,FALSE)))</f>
        <v/>
      </c>
      <c r="AE117" s="68" t="str">
        <f t="shared" si="50"/>
        <v/>
      </c>
      <c r="AF117" s="45" t="str">
        <f>IF(VLOOKUP($B117,'Messieurs BRUT'!$B$6:$N$137,13,FALSE)="","",(VLOOKUP($B117,'Messieurs BRUT'!$B$6:$N$137,13,FALSE)))</f>
        <v/>
      </c>
      <c r="AG117" s="45" t="str">
        <f>IF(VLOOKUP($B117,'Messieurs NET'!$B$6:$N$137,13,FALSE)="","",(VLOOKUP($B117,'Messieurs NET'!$B$6:$N$137,13,FALSE)))</f>
        <v/>
      </c>
      <c r="AH117" s="68" t="str">
        <f t="shared" si="51"/>
        <v/>
      </c>
      <c r="AI117" s="68">
        <f t="shared" si="52"/>
        <v>42</v>
      </c>
      <c r="AJ117" s="69">
        <f t="shared" si="53"/>
        <v>1</v>
      </c>
      <c r="AK117" s="69">
        <f>IF(AJ117&lt;8,0,+SMALL(($G117,$J117,$M117,$P117,$S117,$V117,$Y117,$AB117,$AE117,$AH117),1))</f>
        <v>0</v>
      </c>
      <c r="AL117" s="69">
        <f>IF(AJ117&lt;9,0,+SMALL(($G117,$J117,$M117,$P117,$S117,$V117,$Y117,$AB117,$AE117,$AH117),2))</f>
        <v>0</v>
      </c>
      <c r="AM117" s="69">
        <f>IF(AJ117&lt;10,0,+SMALL(($G117,$J117,$M117,$P117,$S117,$V117,$Y117,$AB117,$AE117,$AH117),3))</f>
        <v>0</v>
      </c>
      <c r="AN117" s="69">
        <f t="shared" si="54"/>
        <v>42</v>
      </c>
      <c r="AO117" s="69">
        <f t="shared" si="55"/>
        <v>112</v>
      </c>
    </row>
    <row r="118" spans="2:41" ht="14.4">
      <c r="B118" s="65" t="s">
        <v>283</v>
      </c>
      <c r="C118" s="45"/>
      <c r="D118" s="94" t="s">
        <v>20</v>
      </c>
      <c r="E118" s="45" t="str">
        <f>IF(VLOOKUP($B118,'Messieurs BRUT'!$B$6:$E$137,4,FALSE)="","",(VLOOKUP($B118,'Messieurs BRUT'!$B$6:$E$137,4,FALSE)))</f>
        <v/>
      </c>
      <c r="F118" s="45" t="str">
        <f>IF(VLOOKUP($B118,'Messieurs NET'!$B$6:E$137,4,FALSE)="","",(VLOOKUP($B118,'Messieurs NET'!$B$6:$E$137,4,FALSE)))</f>
        <v/>
      </c>
      <c r="G118" s="68" t="str">
        <f t="shared" si="42"/>
        <v/>
      </c>
      <c r="H118" s="45" t="str">
        <f>IF(VLOOKUP($B118,'Messieurs BRUT'!$B$6:$F$137,5,FALSE)="","",(VLOOKUP($B118,'Messieurs BRUT'!$B$6:$F$137,5,FALSE)))</f>
        <v/>
      </c>
      <c r="I118" s="45" t="str">
        <f>IF(VLOOKUP($B118,'Messieurs NET'!$B$6:$F$137,5,FALSE)="","",(VLOOKUP($B118,'Messieurs NET'!$B$6:$F$137,5,FALSE)))</f>
        <v/>
      </c>
      <c r="J118" s="68" t="str">
        <f t="shared" si="43"/>
        <v/>
      </c>
      <c r="K118" s="45" t="str">
        <f>IF(VLOOKUP($B118,'Messieurs BRUT'!$B$6:$G$137,6,FALSE)="","",(VLOOKUP($B118,'Messieurs BRUT'!$B$6:$G$137,6,FALSE)))</f>
        <v/>
      </c>
      <c r="L118" s="45" t="str">
        <f>IF(VLOOKUP($B118,'Messieurs NET'!$B$6:$G$137,6,FALSE)="","",(VLOOKUP($B118,'Messieurs NET'!$B$6:$G$137,6,FALSE)))</f>
        <v/>
      </c>
      <c r="M118" s="68" t="str">
        <f t="shared" si="44"/>
        <v/>
      </c>
      <c r="N118" s="45" t="str">
        <f>IF(VLOOKUP($B118,'Messieurs BRUT'!$B$6:$H$137,7,FALSE)="","",(VLOOKUP($B118,'Messieurs BRUT'!$B$6:$H$137,7,FALSE)))</f>
        <v/>
      </c>
      <c r="O118" s="45" t="str">
        <f>IF(VLOOKUP($B118,'Messieurs NET'!$B$6:$H$137,7,FALSE)="","",(VLOOKUP($B118,'Messieurs NET'!$B$6:$H$137,7,FALSE)))</f>
        <v/>
      </c>
      <c r="P118" s="68" t="str">
        <f t="shared" si="45"/>
        <v/>
      </c>
      <c r="Q118" s="45" t="str">
        <f>IF(VLOOKUP($B118,'Messieurs BRUT'!$B$6:$J$137,8,FALSE)="","",(VLOOKUP($B118,'Messieurs BRUT'!$B$6:$J$137,8,FALSE)))</f>
        <v/>
      </c>
      <c r="R118" s="45" t="str">
        <f>IF(VLOOKUP($B118,'Messieurs NET'!$B$6:$J$137,8,FALSE)="","",(VLOOKUP($B118,'Messieurs NET'!$B$6:$J$137,8,FALSE)))</f>
        <v/>
      </c>
      <c r="S118" s="68" t="str">
        <f t="shared" si="46"/>
        <v/>
      </c>
      <c r="T118" s="45">
        <f>IF(VLOOKUP($B118,'Messieurs BRUT'!$B$6:$J$137,9,FALSE)="","",(VLOOKUP($B118,'Messieurs BRUT'!$B$6:$J$137,9,FALSE)))</f>
        <v>14</v>
      </c>
      <c r="U118" s="45">
        <f>IF(VLOOKUP($B118,'Messieurs NET'!$B$6:$J$137,9,FALSE)="","",(VLOOKUP($B118,'Messieurs NET'!$B$6:$J$137,9,FALSE)))</f>
        <v>28</v>
      </c>
      <c r="V118" s="68">
        <f t="shared" si="47"/>
        <v>42</v>
      </c>
      <c r="W118" s="45" t="str">
        <f>IF(VLOOKUP($B118,'Messieurs BRUT'!$B$6:$M$137,10,FALSE)="","",(VLOOKUP($B118,'Messieurs BRUT'!$B$6:$M$137,10,FALSE)))</f>
        <v/>
      </c>
      <c r="X118" s="45" t="str">
        <f>IF(VLOOKUP($B118,'Messieurs NET'!$B$6:$M$137,10,FALSE)="","",(VLOOKUP($B118,'Messieurs NET'!$B$6:$M$137,10,FALSE)))</f>
        <v/>
      </c>
      <c r="Y118" s="68" t="str">
        <f t="shared" si="48"/>
        <v/>
      </c>
      <c r="Z118" s="45" t="str">
        <f>IF(VLOOKUP($B118,'Messieurs BRUT'!$B$6:$L$137,11,FALSE)="","",(VLOOKUP($B118,'Messieurs BRUT'!$B$6:$L$137,11,FALSE)))</f>
        <v/>
      </c>
      <c r="AA118" s="45" t="str">
        <f>IF(VLOOKUP($B118,'Messieurs NET'!$B$6:$L$137,11,FALSE)="","",(VLOOKUP($B118,'Messieurs NET'!$B$6:$L$137,11,FALSE)))</f>
        <v/>
      </c>
      <c r="AB118" s="68" t="str">
        <f t="shared" si="49"/>
        <v/>
      </c>
      <c r="AC118" s="45" t="str">
        <f>IF(VLOOKUP($B118,'Messieurs BRUT'!$B$6:$M$137,12,FALSE)="","",(VLOOKUP($B118,'Messieurs BRUT'!$B$6:$M$137,12,FALSE)))</f>
        <v/>
      </c>
      <c r="AD118" s="45" t="str">
        <f>IF(VLOOKUP($B118,'Messieurs NET'!$B$6:$M$137,12,FALSE)="","",(VLOOKUP($B118,'Messieurs NET'!$B$6:$M$137,12,FALSE)))</f>
        <v/>
      </c>
      <c r="AE118" s="68" t="str">
        <f t="shared" si="50"/>
        <v/>
      </c>
      <c r="AF118" s="45" t="str">
        <f>IF(VLOOKUP($B118,'Messieurs BRUT'!$B$6:$N$137,13,FALSE)="","",(VLOOKUP($B118,'Messieurs BRUT'!$B$6:$N$137,13,FALSE)))</f>
        <v/>
      </c>
      <c r="AG118" s="45" t="str">
        <f>IF(VLOOKUP($B118,'Messieurs NET'!$B$6:$N$137,13,FALSE)="","",(VLOOKUP($B118,'Messieurs NET'!$B$6:$N$137,13,FALSE)))</f>
        <v/>
      </c>
      <c r="AH118" s="68" t="str">
        <f t="shared" si="51"/>
        <v/>
      </c>
      <c r="AI118" s="68">
        <f t="shared" si="52"/>
        <v>42</v>
      </c>
      <c r="AJ118" s="69">
        <f t="shared" si="53"/>
        <v>1</v>
      </c>
      <c r="AK118" s="69">
        <f>IF(AJ118&lt;8,0,+SMALL(($G118,$J118,$M118,$P118,$S118,$V118,$Y118,$AB118,$AE118,$AH118),1))</f>
        <v>0</v>
      </c>
      <c r="AL118" s="69">
        <f>IF(AJ118&lt;9,0,+SMALL(($G118,$J118,$M118,$P118,$S118,$V118,$Y118,$AB118,$AE118,$AH118),2))</f>
        <v>0</v>
      </c>
      <c r="AM118" s="69">
        <f>IF(AJ118&lt;10,0,+SMALL(($G118,$J118,$M118,$P118,$S118,$V118,$Y118,$AB118,$AE118,$AH118),3))</f>
        <v>0</v>
      </c>
      <c r="AN118" s="69">
        <f t="shared" si="54"/>
        <v>42</v>
      </c>
      <c r="AO118" s="69">
        <f t="shared" si="55"/>
        <v>112</v>
      </c>
    </row>
    <row r="119" spans="2:41" ht="14.4">
      <c r="B119" s="65" t="s">
        <v>121</v>
      </c>
      <c r="C119" s="45"/>
      <c r="D119" s="63" t="s">
        <v>27</v>
      </c>
      <c r="E119" s="45">
        <f>IF(VLOOKUP($B119,'Messieurs BRUT'!$B$6:$E$137,4,FALSE)="","",(VLOOKUP($B119,'Messieurs BRUT'!$B$6:$E$137,4,FALSE)))</f>
        <v>10</v>
      </c>
      <c r="F119" s="45">
        <f>IF(VLOOKUP($B119,'Messieurs NET'!$B$6:E$137,4,FALSE)="","",(VLOOKUP($B119,'Messieurs NET'!$B$6:$E$137,4,FALSE)))</f>
        <v>30</v>
      </c>
      <c r="G119" s="68">
        <f t="shared" si="42"/>
        <v>40</v>
      </c>
      <c r="H119" s="45" t="str">
        <f>IF(VLOOKUP($B119,'Messieurs BRUT'!$B$6:$F$137,5,FALSE)="","",(VLOOKUP($B119,'Messieurs BRUT'!$B$6:$F$137,5,FALSE)))</f>
        <v/>
      </c>
      <c r="I119" s="45" t="str">
        <f>IF(VLOOKUP($B119,'Messieurs NET'!$B$6:$F$137,5,FALSE)="","",(VLOOKUP($B119,'Messieurs NET'!$B$6:$F$137,5,FALSE)))</f>
        <v/>
      </c>
      <c r="J119" s="68" t="str">
        <f t="shared" si="43"/>
        <v/>
      </c>
      <c r="K119" s="45" t="str">
        <f>IF(VLOOKUP($B119,'Messieurs BRUT'!$B$6:$G$137,6,FALSE)="","",(VLOOKUP($B119,'Messieurs BRUT'!$B$6:$G$137,6,FALSE)))</f>
        <v/>
      </c>
      <c r="L119" s="45" t="str">
        <f>IF(VLOOKUP($B119,'Messieurs NET'!$B$6:$G$137,6,FALSE)="","",(VLOOKUP($B119,'Messieurs NET'!$B$6:$G$137,6,FALSE)))</f>
        <v/>
      </c>
      <c r="M119" s="68" t="str">
        <f t="shared" si="44"/>
        <v/>
      </c>
      <c r="N119" s="45" t="str">
        <f>IF(VLOOKUP($B119,'Messieurs BRUT'!$B$6:$H$137,7,FALSE)="","",(VLOOKUP($B119,'Messieurs BRUT'!$B$6:$H$137,7,FALSE)))</f>
        <v/>
      </c>
      <c r="O119" s="45" t="str">
        <f>IF(VLOOKUP($B119,'Messieurs NET'!$B$6:$H$137,7,FALSE)="","",(VLOOKUP($B119,'Messieurs NET'!$B$6:$H$137,7,FALSE)))</f>
        <v/>
      </c>
      <c r="P119" s="68" t="str">
        <f t="shared" si="45"/>
        <v/>
      </c>
      <c r="Q119" s="45" t="str">
        <f>IF(VLOOKUP($B119,'Messieurs BRUT'!$B$6:$J$137,8,FALSE)="","",(VLOOKUP($B119,'Messieurs BRUT'!$B$6:$J$137,8,FALSE)))</f>
        <v/>
      </c>
      <c r="R119" s="45" t="str">
        <f>IF(VLOOKUP($B119,'Messieurs NET'!$B$6:$J$137,8,FALSE)="","",(VLOOKUP($B119,'Messieurs NET'!$B$6:$J$137,8,FALSE)))</f>
        <v/>
      </c>
      <c r="S119" s="68" t="str">
        <f t="shared" si="46"/>
        <v/>
      </c>
      <c r="T119" s="45" t="str">
        <f>IF(VLOOKUP($B119,'Messieurs BRUT'!$B$6:$J$137,9,FALSE)="","",(VLOOKUP($B119,'Messieurs BRUT'!$B$6:$J$137,9,FALSE)))</f>
        <v/>
      </c>
      <c r="U119" s="45" t="str">
        <f>IF(VLOOKUP($B119,'Messieurs NET'!$B$6:$J$137,9,FALSE)="","",(VLOOKUP($B119,'Messieurs NET'!$B$6:$J$137,9,FALSE)))</f>
        <v/>
      </c>
      <c r="V119" s="68" t="str">
        <f t="shared" si="47"/>
        <v/>
      </c>
      <c r="W119" s="45" t="str">
        <f>IF(VLOOKUP($B119,'Messieurs BRUT'!$B$6:$M$137,10,FALSE)="","",(VLOOKUP($B119,'Messieurs BRUT'!$B$6:$M$137,10,FALSE)))</f>
        <v/>
      </c>
      <c r="X119" s="45" t="str">
        <f>IF(VLOOKUP($B119,'Messieurs NET'!$B$6:$M$137,10,FALSE)="","",(VLOOKUP($B119,'Messieurs NET'!$B$6:$M$137,10,FALSE)))</f>
        <v/>
      </c>
      <c r="Y119" s="68" t="str">
        <f t="shared" si="48"/>
        <v/>
      </c>
      <c r="Z119" s="45" t="str">
        <f>IF(VLOOKUP($B119,'Messieurs BRUT'!$B$6:$L$137,11,FALSE)="","",(VLOOKUP($B119,'Messieurs BRUT'!$B$6:$L$137,11,FALSE)))</f>
        <v/>
      </c>
      <c r="AA119" s="45" t="str">
        <f>IF(VLOOKUP($B119,'Messieurs NET'!$B$6:$L$137,11,FALSE)="","",(VLOOKUP($B119,'Messieurs NET'!$B$6:$L$137,11,FALSE)))</f>
        <v/>
      </c>
      <c r="AB119" s="68" t="str">
        <f t="shared" si="49"/>
        <v/>
      </c>
      <c r="AC119" s="45" t="str">
        <f>IF(VLOOKUP($B119,'Messieurs BRUT'!$B$6:$M$137,12,FALSE)="","",(VLOOKUP($B119,'Messieurs BRUT'!$B$6:$M$137,12,FALSE)))</f>
        <v/>
      </c>
      <c r="AD119" s="45" t="str">
        <f>IF(VLOOKUP($B119,'Messieurs NET'!$B$6:$M$137,12,FALSE)="","",(VLOOKUP($B119,'Messieurs NET'!$B$6:$M$137,12,FALSE)))</f>
        <v/>
      </c>
      <c r="AE119" s="68" t="str">
        <f t="shared" si="50"/>
        <v/>
      </c>
      <c r="AF119" s="45" t="str">
        <f>IF(VLOOKUP($B119,'Messieurs BRUT'!$B$6:$N$137,13,FALSE)="","",(VLOOKUP($B119,'Messieurs BRUT'!$B$6:$N$137,13,FALSE)))</f>
        <v/>
      </c>
      <c r="AG119" s="45" t="str">
        <f>IF(VLOOKUP($B119,'Messieurs NET'!$B$6:$N$137,13,FALSE)="","",(VLOOKUP($B119,'Messieurs NET'!$B$6:$N$137,13,FALSE)))</f>
        <v/>
      </c>
      <c r="AH119" s="68" t="str">
        <f t="shared" si="51"/>
        <v/>
      </c>
      <c r="AI119" s="68">
        <f t="shared" si="52"/>
        <v>40</v>
      </c>
      <c r="AJ119" s="69">
        <f t="shared" si="53"/>
        <v>1</v>
      </c>
      <c r="AK119" s="69">
        <f>IF(AJ119&lt;8,0,+SMALL(($G119,$J119,$M119,$P119,$S119,$V119,$Y119,$AB119,$AE119,$AH119),1))</f>
        <v>0</v>
      </c>
      <c r="AL119" s="69">
        <f>IF(AJ119&lt;9,0,+SMALL(($G119,$J119,$M119,$P119,$S119,$V119,$Y119,$AB119,$AE119,$AH119),2))</f>
        <v>0</v>
      </c>
      <c r="AM119" s="69">
        <f>IF(AJ119&lt;10,0,+SMALL(($G119,$J119,$M119,$P119,$S119,$V119,$Y119,$AB119,$AE119,$AH119),3))</f>
        <v>0</v>
      </c>
      <c r="AN119" s="69">
        <f t="shared" si="54"/>
        <v>40</v>
      </c>
      <c r="AO119" s="69">
        <f t="shared" si="55"/>
        <v>114</v>
      </c>
    </row>
    <row r="120" spans="2:41" ht="14.4">
      <c r="B120" s="65" t="s">
        <v>201</v>
      </c>
      <c r="C120" s="45"/>
      <c r="D120" s="64" t="s">
        <v>61</v>
      </c>
      <c r="E120" s="45">
        <f>IF(VLOOKUP($B120,'Messieurs BRUT'!$B$6:$E$137,4,FALSE)="","",(VLOOKUP($B120,'Messieurs BRUT'!$B$6:$E$137,4,FALSE)))</f>
        <v>15</v>
      </c>
      <c r="F120" s="45">
        <f>IF(VLOOKUP($B120,'Messieurs NET'!$B$6:E$137,4,FALSE)="","",(VLOOKUP($B120,'Messieurs NET'!$B$6:$E$137,4,FALSE)))</f>
        <v>25</v>
      </c>
      <c r="G120" s="68">
        <f t="shared" si="42"/>
        <v>40</v>
      </c>
      <c r="H120" s="45" t="str">
        <f>IF(VLOOKUP($B120,'Messieurs BRUT'!$B$6:$F$137,5,FALSE)="","",(VLOOKUP($B120,'Messieurs BRUT'!$B$6:$F$137,5,FALSE)))</f>
        <v/>
      </c>
      <c r="I120" s="45" t="str">
        <f>IF(VLOOKUP($B120,'Messieurs NET'!$B$6:$F$137,5,FALSE)="","",(VLOOKUP($B120,'Messieurs NET'!$B$6:$F$137,5,FALSE)))</f>
        <v/>
      </c>
      <c r="J120" s="68" t="str">
        <f t="shared" si="43"/>
        <v/>
      </c>
      <c r="K120" s="45" t="str">
        <f>IF(VLOOKUP($B120,'Messieurs BRUT'!$B$6:$G$137,6,FALSE)="","",(VLOOKUP($B120,'Messieurs BRUT'!$B$6:$G$137,6,FALSE)))</f>
        <v/>
      </c>
      <c r="L120" s="45" t="str">
        <f>IF(VLOOKUP($B120,'Messieurs NET'!$B$6:$G$137,6,FALSE)="","",(VLOOKUP($B120,'Messieurs NET'!$B$6:$G$137,6,FALSE)))</f>
        <v/>
      </c>
      <c r="M120" s="68" t="str">
        <f t="shared" si="44"/>
        <v/>
      </c>
      <c r="N120" s="45" t="str">
        <f>IF(VLOOKUP($B120,'Messieurs BRUT'!$B$6:$H$137,7,FALSE)="","",(VLOOKUP($B120,'Messieurs BRUT'!$B$6:$H$137,7,FALSE)))</f>
        <v/>
      </c>
      <c r="O120" s="45" t="str">
        <f>IF(VLOOKUP($B120,'Messieurs NET'!$B$6:$H$137,7,FALSE)="","",(VLOOKUP($B120,'Messieurs NET'!$B$6:$H$137,7,FALSE)))</f>
        <v/>
      </c>
      <c r="P120" s="68" t="str">
        <f t="shared" si="45"/>
        <v/>
      </c>
      <c r="Q120" s="45" t="str">
        <f>IF(VLOOKUP($B120,'Messieurs BRUT'!$B$6:$J$137,8,FALSE)="","",(VLOOKUP($B120,'Messieurs BRUT'!$B$6:$J$137,8,FALSE)))</f>
        <v/>
      </c>
      <c r="R120" s="45" t="str">
        <f>IF(VLOOKUP($B120,'Messieurs NET'!$B$6:$J$137,8,FALSE)="","",(VLOOKUP($B120,'Messieurs NET'!$B$6:$J$137,8,FALSE)))</f>
        <v/>
      </c>
      <c r="S120" s="68" t="str">
        <f t="shared" si="46"/>
        <v/>
      </c>
      <c r="T120" s="45" t="str">
        <f>IF(VLOOKUP($B120,'Messieurs BRUT'!$B$6:$J$137,9,FALSE)="","",(VLOOKUP($B120,'Messieurs BRUT'!$B$6:$J$137,9,FALSE)))</f>
        <v/>
      </c>
      <c r="U120" s="45" t="str">
        <f>IF(VLOOKUP($B120,'Messieurs NET'!$B$6:$J$137,9,FALSE)="","",(VLOOKUP($B120,'Messieurs NET'!$B$6:$J$137,9,FALSE)))</f>
        <v/>
      </c>
      <c r="V120" s="68" t="str">
        <f t="shared" si="47"/>
        <v/>
      </c>
      <c r="W120" s="45" t="str">
        <f>IF(VLOOKUP($B120,'Messieurs BRUT'!$B$6:$M$137,10,FALSE)="","",(VLOOKUP($B120,'Messieurs BRUT'!$B$6:$M$137,10,FALSE)))</f>
        <v/>
      </c>
      <c r="X120" s="45" t="str">
        <f>IF(VLOOKUP($B120,'Messieurs NET'!$B$6:$M$137,10,FALSE)="","",(VLOOKUP($B120,'Messieurs NET'!$B$6:$M$137,10,FALSE)))</f>
        <v/>
      </c>
      <c r="Y120" s="68" t="str">
        <f t="shared" si="48"/>
        <v/>
      </c>
      <c r="Z120" s="45" t="str">
        <f>IF(VLOOKUP($B120,'Messieurs BRUT'!$B$6:$L$137,11,FALSE)="","",(VLOOKUP($B120,'Messieurs BRUT'!$B$6:$L$137,11,FALSE)))</f>
        <v/>
      </c>
      <c r="AA120" s="45" t="str">
        <f>IF(VLOOKUP($B120,'Messieurs NET'!$B$6:$L$137,11,FALSE)="","",(VLOOKUP($B120,'Messieurs NET'!$B$6:$L$137,11,FALSE)))</f>
        <v/>
      </c>
      <c r="AB120" s="68" t="str">
        <f t="shared" si="49"/>
        <v/>
      </c>
      <c r="AC120" s="45" t="str">
        <f>IF(VLOOKUP($B120,'Messieurs BRUT'!$B$6:$M$137,12,FALSE)="","",(VLOOKUP($B120,'Messieurs BRUT'!$B$6:$M$137,12,FALSE)))</f>
        <v/>
      </c>
      <c r="AD120" s="45" t="str">
        <f>IF(VLOOKUP($B120,'Messieurs NET'!$B$6:$M$137,12,FALSE)="","",(VLOOKUP($B120,'Messieurs NET'!$B$6:$M$137,12,FALSE)))</f>
        <v/>
      </c>
      <c r="AE120" s="68" t="str">
        <f t="shared" si="50"/>
        <v/>
      </c>
      <c r="AF120" s="45" t="str">
        <f>IF(VLOOKUP($B120,'Messieurs BRUT'!$B$6:$N$137,13,FALSE)="","",(VLOOKUP($B120,'Messieurs BRUT'!$B$6:$N$137,13,FALSE)))</f>
        <v/>
      </c>
      <c r="AG120" s="45" t="str">
        <f>IF(VLOOKUP($B120,'Messieurs NET'!$B$6:$N$137,13,FALSE)="","",(VLOOKUP($B120,'Messieurs NET'!$B$6:$N$137,13,FALSE)))</f>
        <v/>
      </c>
      <c r="AH120" s="68" t="str">
        <f t="shared" si="51"/>
        <v/>
      </c>
      <c r="AI120" s="68">
        <f t="shared" si="52"/>
        <v>40</v>
      </c>
      <c r="AJ120" s="69">
        <f t="shared" si="53"/>
        <v>1</v>
      </c>
      <c r="AK120" s="69">
        <f>IF(AJ120&lt;8,0,+SMALL(($G120,$J120,$M120,$P120,$S120,$V120,$Y120,$AB120,$AE120,$AH120),1))</f>
        <v>0</v>
      </c>
      <c r="AL120" s="69">
        <f>IF(AJ120&lt;9,0,+SMALL(($G120,$J120,$M120,$P120,$S120,$V120,$Y120,$AB120,$AE120,$AH120),2))</f>
        <v>0</v>
      </c>
      <c r="AM120" s="69">
        <f>IF(AJ120&lt;10,0,+SMALL(($G120,$J120,$M120,$P120,$S120,$V120,$Y120,$AB120,$AE120,$AH120),3))</f>
        <v>0</v>
      </c>
      <c r="AN120" s="69">
        <f t="shared" si="54"/>
        <v>40</v>
      </c>
      <c r="AO120" s="69">
        <f t="shared" si="55"/>
        <v>114</v>
      </c>
    </row>
    <row r="121" spans="2:41" ht="14.4">
      <c r="B121" s="65" t="s">
        <v>301</v>
      </c>
      <c r="C121" s="45"/>
      <c r="D121" s="61" t="s">
        <v>59</v>
      </c>
      <c r="E121" s="45" t="str">
        <f>IF(VLOOKUP($B121,'Messieurs BRUT'!$B$6:$E$137,4,FALSE)="","",(VLOOKUP($B121,'Messieurs BRUT'!$B$6:$E$137,4,FALSE)))</f>
        <v/>
      </c>
      <c r="F121" s="45" t="str">
        <f>IF(VLOOKUP($B121,'Messieurs NET'!$B$6:E$137,4,FALSE)="","",(VLOOKUP($B121,'Messieurs NET'!$B$6:$E$137,4,FALSE)))</f>
        <v/>
      </c>
      <c r="G121" s="68" t="str">
        <f t="shared" si="42"/>
        <v/>
      </c>
      <c r="H121" s="45" t="str">
        <f>IF(VLOOKUP($B121,'Messieurs BRUT'!$B$6:$F$137,5,FALSE)="","",(VLOOKUP($B121,'Messieurs BRUT'!$B$6:$F$137,5,FALSE)))</f>
        <v/>
      </c>
      <c r="I121" s="45" t="str">
        <f>IF(VLOOKUP($B121,'Messieurs NET'!$B$6:$F$137,5,FALSE)="","",(VLOOKUP($B121,'Messieurs NET'!$B$6:$F$137,5,FALSE)))</f>
        <v/>
      </c>
      <c r="J121" s="68" t="str">
        <f t="shared" si="43"/>
        <v/>
      </c>
      <c r="K121" s="45" t="str">
        <f>IF(VLOOKUP($B121,'Messieurs BRUT'!$B$6:$G$137,6,FALSE)="","",(VLOOKUP($B121,'Messieurs BRUT'!$B$6:$G$137,6,FALSE)))</f>
        <v/>
      </c>
      <c r="L121" s="45" t="str">
        <f>IF(VLOOKUP($B121,'Messieurs NET'!$B$6:$G$137,6,FALSE)="","",(VLOOKUP($B121,'Messieurs NET'!$B$6:$G$137,6,FALSE)))</f>
        <v/>
      </c>
      <c r="M121" s="68" t="str">
        <f t="shared" si="44"/>
        <v/>
      </c>
      <c r="N121" s="45" t="str">
        <f>IF(VLOOKUP($B121,'Messieurs BRUT'!$B$6:$H$137,7,FALSE)="","",(VLOOKUP($B121,'Messieurs BRUT'!$B$6:$H$137,7,FALSE)))</f>
        <v/>
      </c>
      <c r="O121" s="45" t="str">
        <f>IF(VLOOKUP($B121,'Messieurs NET'!$B$6:$H$137,7,FALSE)="","",(VLOOKUP($B121,'Messieurs NET'!$B$6:$H$137,7,FALSE)))</f>
        <v/>
      </c>
      <c r="P121" s="68" t="str">
        <f t="shared" si="45"/>
        <v/>
      </c>
      <c r="Q121" s="45" t="str">
        <f>IF(VLOOKUP($B121,'Messieurs BRUT'!$B$6:$J$137,8,FALSE)="","",(VLOOKUP($B121,'Messieurs BRUT'!$B$6:$J$137,8,FALSE)))</f>
        <v/>
      </c>
      <c r="R121" s="45" t="str">
        <f>IF(VLOOKUP($B121,'Messieurs NET'!$B$6:$J$137,8,FALSE)="","",(VLOOKUP($B121,'Messieurs NET'!$B$6:$J$137,8,FALSE)))</f>
        <v/>
      </c>
      <c r="S121" s="68" t="str">
        <f t="shared" si="46"/>
        <v/>
      </c>
      <c r="T121" s="45" t="str">
        <f>IF(VLOOKUP($B121,'Messieurs BRUT'!$B$6:$J$137,9,FALSE)="","",(VLOOKUP($B121,'Messieurs BRUT'!$B$6:$J$137,9,FALSE)))</f>
        <v/>
      </c>
      <c r="U121" s="45" t="str">
        <f>IF(VLOOKUP($B121,'Messieurs NET'!$B$6:$J$137,9,FALSE)="","",(VLOOKUP($B121,'Messieurs NET'!$B$6:$J$137,9,FALSE)))</f>
        <v/>
      </c>
      <c r="V121" s="68" t="str">
        <f t="shared" si="47"/>
        <v/>
      </c>
      <c r="W121" s="45">
        <f>IF(VLOOKUP($B121,'Messieurs BRUT'!$B$6:$M$137,10,FALSE)="","",(VLOOKUP($B121,'Messieurs BRUT'!$B$6:$M$137,10,FALSE)))</f>
        <v>6</v>
      </c>
      <c r="X121" s="45">
        <f>IF(VLOOKUP($B121,'Messieurs NET'!$B$6:$M$137,10,FALSE)="","",(VLOOKUP($B121,'Messieurs NET'!$B$6:$M$137,10,FALSE)))</f>
        <v>33</v>
      </c>
      <c r="Y121" s="68">
        <f t="shared" si="48"/>
        <v>39</v>
      </c>
      <c r="Z121" s="45" t="str">
        <f>IF(VLOOKUP($B121,'Messieurs BRUT'!$B$6:$L$137,11,FALSE)="","",(VLOOKUP($B121,'Messieurs BRUT'!$B$6:$L$137,11,FALSE)))</f>
        <v/>
      </c>
      <c r="AA121" s="45" t="str">
        <f>IF(VLOOKUP($B121,'Messieurs NET'!$B$6:$L$137,11,FALSE)="","",(VLOOKUP($B121,'Messieurs NET'!$B$6:$L$137,11,FALSE)))</f>
        <v/>
      </c>
      <c r="AB121" s="68" t="str">
        <f t="shared" si="49"/>
        <v/>
      </c>
      <c r="AC121" s="45" t="str">
        <f>IF(VLOOKUP($B121,'Messieurs BRUT'!$B$6:$M$137,12,FALSE)="","",(VLOOKUP($B121,'Messieurs BRUT'!$B$6:$M$137,12,FALSE)))</f>
        <v/>
      </c>
      <c r="AD121" s="45" t="str">
        <f>IF(VLOOKUP($B121,'Messieurs NET'!$B$6:$M$137,12,FALSE)="","",(VLOOKUP($B121,'Messieurs NET'!$B$6:$M$137,12,FALSE)))</f>
        <v/>
      </c>
      <c r="AE121" s="68" t="str">
        <f t="shared" si="50"/>
        <v/>
      </c>
      <c r="AF121" s="45" t="str">
        <f>IF(VLOOKUP($B121,'Messieurs BRUT'!$B$6:$N$137,13,FALSE)="","",(VLOOKUP($B121,'Messieurs BRUT'!$B$6:$N$137,13,FALSE)))</f>
        <v/>
      </c>
      <c r="AG121" s="45" t="str">
        <f>IF(VLOOKUP($B121,'Messieurs NET'!$B$6:$N$137,13,FALSE)="","",(VLOOKUP($B121,'Messieurs NET'!$B$6:$N$137,13,FALSE)))</f>
        <v/>
      </c>
      <c r="AH121" s="68" t="str">
        <f t="shared" si="51"/>
        <v/>
      </c>
      <c r="AI121" s="68">
        <f t="shared" si="52"/>
        <v>39</v>
      </c>
      <c r="AJ121" s="69">
        <f t="shared" si="53"/>
        <v>1</v>
      </c>
      <c r="AK121" s="69">
        <f>IF(AJ121&lt;8,0,+SMALL(($G121,$J121,$M121,$P121,$S121,$V121,$Y121,$AB121,$AE121,$AH121),1))</f>
        <v>0</v>
      </c>
      <c r="AL121" s="69">
        <f>IF(AJ121&lt;9,0,+SMALL(($G121,$J121,$M121,$P121,$S121,$V121,$Y121,$AB121,$AE121,$AH121),2))</f>
        <v>0</v>
      </c>
      <c r="AM121" s="69">
        <f>IF(AJ121&lt;10,0,+SMALL(($G121,$J121,$M121,$P121,$S121,$V121,$Y121,$AB121,$AE121,$AH121),3))</f>
        <v>0</v>
      </c>
      <c r="AN121" s="69">
        <f t="shared" si="54"/>
        <v>39</v>
      </c>
      <c r="AO121" s="69">
        <f t="shared" si="55"/>
        <v>116</v>
      </c>
    </row>
    <row r="122" spans="2:41" ht="14.4">
      <c r="B122" s="65" t="s">
        <v>259</v>
      </c>
      <c r="C122" s="45"/>
      <c r="D122" s="61" t="s">
        <v>59</v>
      </c>
      <c r="E122" s="45" t="str">
        <f>IF(VLOOKUP($B122,'Messieurs BRUT'!$B$6:$E$137,4,FALSE)="","",(VLOOKUP($B122,'Messieurs BRUT'!$B$6:$E$137,4,FALSE)))</f>
        <v/>
      </c>
      <c r="F122" s="45" t="str">
        <f>IF(VLOOKUP($B122,'Messieurs NET'!$B$6:E$137,4,FALSE)="","",(VLOOKUP($B122,'Messieurs NET'!$B$6:$E$137,4,FALSE)))</f>
        <v/>
      </c>
      <c r="G122" s="68" t="str">
        <f t="shared" si="42"/>
        <v/>
      </c>
      <c r="H122" s="45" t="str">
        <f>IF(VLOOKUP($B122,'Messieurs BRUT'!$B$6:$F$137,5,FALSE)="","",(VLOOKUP($B122,'Messieurs BRUT'!$B$6:$F$137,5,FALSE)))</f>
        <v/>
      </c>
      <c r="I122" s="45" t="str">
        <f>IF(VLOOKUP($B122,'Messieurs NET'!$B$6:$F$137,5,FALSE)="","",(VLOOKUP($B122,'Messieurs NET'!$B$6:$F$137,5,FALSE)))</f>
        <v/>
      </c>
      <c r="J122" s="68" t="str">
        <f t="shared" si="43"/>
        <v/>
      </c>
      <c r="K122" s="45" t="str">
        <f>IF(VLOOKUP($B122,'Messieurs BRUT'!$B$6:$G$137,6,FALSE)="","",(VLOOKUP($B122,'Messieurs BRUT'!$B$6:$G$137,6,FALSE)))</f>
        <v/>
      </c>
      <c r="L122" s="45" t="str">
        <f>IF(VLOOKUP($B122,'Messieurs NET'!$B$6:$G$137,6,FALSE)="","",(VLOOKUP($B122,'Messieurs NET'!$B$6:$G$137,6,FALSE)))</f>
        <v/>
      </c>
      <c r="M122" s="68" t="str">
        <f t="shared" si="44"/>
        <v/>
      </c>
      <c r="N122" s="45" t="str">
        <f>IF(VLOOKUP($B122,'Messieurs BRUT'!$B$6:$H$137,7,FALSE)="","",(VLOOKUP($B122,'Messieurs BRUT'!$B$6:$H$137,7,FALSE)))</f>
        <v/>
      </c>
      <c r="O122" s="45" t="str">
        <f>IF(VLOOKUP($B122,'Messieurs NET'!$B$6:$H$137,7,FALSE)="","",(VLOOKUP($B122,'Messieurs NET'!$B$6:$H$137,7,FALSE)))</f>
        <v/>
      </c>
      <c r="P122" s="68" t="str">
        <f t="shared" si="45"/>
        <v/>
      </c>
      <c r="Q122" s="45" t="str">
        <f>IF(VLOOKUP($B122,'Messieurs BRUT'!$B$6:$J$137,8,FALSE)="","",(VLOOKUP($B122,'Messieurs BRUT'!$B$6:$J$137,8,FALSE)))</f>
        <v/>
      </c>
      <c r="R122" s="45" t="str">
        <f>IF(VLOOKUP($B122,'Messieurs NET'!$B$6:$J$137,8,FALSE)="","",(VLOOKUP($B122,'Messieurs NET'!$B$6:$J$137,8,FALSE)))</f>
        <v/>
      </c>
      <c r="S122" s="68" t="str">
        <f t="shared" si="46"/>
        <v/>
      </c>
      <c r="T122" s="45" t="str">
        <f>IF(VLOOKUP($B122,'Messieurs BRUT'!$B$6:$J$137,9,FALSE)="","",(VLOOKUP($B122,'Messieurs BRUT'!$B$6:$J$137,9,FALSE)))</f>
        <v/>
      </c>
      <c r="U122" s="45" t="str">
        <f>IF(VLOOKUP($B122,'Messieurs NET'!$B$6:$J$137,9,FALSE)="","",(VLOOKUP($B122,'Messieurs NET'!$B$6:$J$137,9,FALSE)))</f>
        <v/>
      </c>
      <c r="V122" s="68" t="str">
        <f t="shared" si="47"/>
        <v/>
      </c>
      <c r="W122" s="45" t="str">
        <f>IF(VLOOKUP($B122,'Messieurs BRUT'!$B$6:$M$137,10,FALSE)="","",(VLOOKUP($B122,'Messieurs BRUT'!$B$6:$M$137,10,FALSE)))</f>
        <v/>
      </c>
      <c r="X122" s="45" t="str">
        <f>IF(VLOOKUP($B122,'Messieurs NET'!$B$6:$M$137,10,FALSE)="","",(VLOOKUP($B122,'Messieurs NET'!$B$6:$M$137,10,FALSE)))</f>
        <v/>
      </c>
      <c r="Y122" s="68" t="str">
        <f t="shared" si="48"/>
        <v/>
      </c>
      <c r="Z122" s="45" t="str">
        <f>IF(VLOOKUP($B122,'Messieurs BRUT'!$B$6:$L$137,11,FALSE)="","",(VLOOKUP($B122,'Messieurs BRUT'!$B$6:$L$137,11,FALSE)))</f>
        <v/>
      </c>
      <c r="AA122" s="45" t="str">
        <f>IF(VLOOKUP($B122,'Messieurs NET'!$B$6:$L$137,11,FALSE)="","",(VLOOKUP($B122,'Messieurs NET'!$B$6:$L$137,11,FALSE)))</f>
        <v/>
      </c>
      <c r="AB122" s="68" t="str">
        <f t="shared" si="49"/>
        <v/>
      </c>
      <c r="AC122" s="45" t="str">
        <f>IF(VLOOKUP($B122,'Messieurs BRUT'!$B$6:$M$137,12,FALSE)="","",(VLOOKUP($B122,'Messieurs BRUT'!$B$6:$M$137,12,FALSE)))</f>
        <v/>
      </c>
      <c r="AD122" s="45" t="str">
        <f>IF(VLOOKUP($B122,'Messieurs NET'!$B$6:$M$137,12,FALSE)="","",(VLOOKUP($B122,'Messieurs NET'!$B$6:$M$137,12,FALSE)))</f>
        <v/>
      </c>
      <c r="AE122" s="68" t="str">
        <f t="shared" si="50"/>
        <v/>
      </c>
      <c r="AF122" s="45">
        <f>IF(VLOOKUP($B122,'Messieurs BRUT'!$B$6:$N$137,13,FALSE)="","",(VLOOKUP($B122,'Messieurs BRUT'!$B$6:$N$137,13,FALSE)))</f>
        <v>12</v>
      </c>
      <c r="AG122" s="45">
        <f>IF(VLOOKUP($B122,'Messieurs NET'!$B$6:$N$137,13,FALSE)="","",(VLOOKUP($B122,'Messieurs NET'!$B$6:$N$137,13,FALSE)))</f>
        <v>27</v>
      </c>
      <c r="AH122" s="68">
        <f t="shared" si="51"/>
        <v>39</v>
      </c>
      <c r="AI122" s="68">
        <f t="shared" si="52"/>
        <v>39</v>
      </c>
      <c r="AJ122" s="69">
        <f t="shared" si="53"/>
        <v>1</v>
      </c>
      <c r="AK122" s="69">
        <f>IF(AJ122&lt;8,0,+SMALL(($G122,$J122,$M122,$P122,$S122,$V122,$Y122,$AB122,$AE122,$AH122),1))</f>
        <v>0</v>
      </c>
      <c r="AL122" s="69">
        <f>IF(AJ122&lt;9,0,+SMALL(($G122,$J122,$M122,$P122,$S122,$V122,$Y122,$AB122,$AE122,$AH122),2))</f>
        <v>0</v>
      </c>
      <c r="AM122" s="69">
        <f>IF(AJ122&lt;10,0,+SMALL(($G122,$J122,$M122,$P122,$S122,$V122,$Y122,$AB122,$AE122,$AH122),3))</f>
        <v>0</v>
      </c>
      <c r="AN122" s="69">
        <f t="shared" si="54"/>
        <v>39</v>
      </c>
      <c r="AO122" s="69">
        <f t="shared" si="55"/>
        <v>116</v>
      </c>
    </row>
    <row r="123" spans="2:41" ht="14.4">
      <c r="B123" s="65" t="s">
        <v>308</v>
      </c>
      <c r="C123" s="45"/>
      <c r="D123" s="94" t="s">
        <v>20</v>
      </c>
      <c r="E123" s="45" t="str">
        <f>IF(VLOOKUP($B123,'Messieurs BRUT'!$B$6:$E$137,4,FALSE)="","",(VLOOKUP($B123,'Messieurs BRUT'!$B$6:$E$137,4,FALSE)))</f>
        <v/>
      </c>
      <c r="F123" s="45" t="str">
        <f>IF(VLOOKUP($B123,'Messieurs NET'!$B$6:E$137,4,FALSE)="","",(VLOOKUP($B123,'Messieurs NET'!$B$6:$E$137,4,FALSE)))</f>
        <v/>
      </c>
      <c r="G123" s="68" t="str">
        <f t="shared" si="42"/>
        <v/>
      </c>
      <c r="H123" s="45" t="str">
        <f>IF(VLOOKUP($B123,'Messieurs BRUT'!$B$6:$F$137,5,FALSE)="","",(VLOOKUP($B123,'Messieurs BRUT'!$B$6:$F$137,5,FALSE)))</f>
        <v/>
      </c>
      <c r="I123" s="45" t="str">
        <f>IF(VLOOKUP($B123,'Messieurs NET'!$B$6:$F$137,5,FALSE)="","",(VLOOKUP($B123,'Messieurs NET'!$B$6:$F$137,5,FALSE)))</f>
        <v/>
      </c>
      <c r="J123" s="68" t="str">
        <f t="shared" si="43"/>
        <v/>
      </c>
      <c r="K123" s="45" t="str">
        <f>IF(VLOOKUP($B123,'Messieurs BRUT'!$B$6:$G$137,6,FALSE)="","",(VLOOKUP($B123,'Messieurs BRUT'!$B$6:$G$137,6,FALSE)))</f>
        <v/>
      </c>
      <c r="L123" s="45" t="str">
        <f>IF(VLOOKUP($B123,'Messieurs NET'!$B$6:$G$137,6,FALSE)="","",(VLOOKUP($B123,'Messieurs NET'!$B$6:$G$137,6,FALSE)))</f>
        <v/>
      </c>
      <c r="M123" s="68" t="str">
        <f t="shared" si="44"/>
        <v/>
      </c>
      <c r="N123" s="45" t="str">
        <f>IF(VLOOKUP($B123,'Messieurs BRUT'!$B$6:$H$137,7,FALSE)="","",(VLOOKUP($B123,'Messieurs BRUT'!$B$6:$H$137,7,FALSE)))</f>
        <v/>
      </c>
      <c r="O123" s="45" t="str">
        <f>IF(VLOOKUP($B123,'Messieurs NET'!$B$6:$H$137,7,FALSE)="","",(VLOOKUP($B123,'Messieurs NET'!$B$6:$H$137,7,FALSE)))</f>
        <v/>
      </c>
      <c r="P123" s="68" t="str">
        <f t="shared" si="45"/>
        <v/>
      </c>
      <c r="Q123" s="45" t="str">
        <f>IF(VLOOKUP($B123,'Messieurs BRUT'!$B$6:$J$137,8,FALSE)="","",(VLOOKUP($B123,'Messieurs BRUT'!$B$6:$J$137,8,FALSE)))</f>
        <v/>
      </c>
      <c r="R123" s="45" t="str">
        <f>IF(VLOOKUP($B123,'Messieurs NET'!$B$6:$J$137,8,FALSE)="","",(VLOOKUP($B123,'Messieurs NET'!$B$6:$J$137,8,FALSE)))</f>
        <v/>
      </c>
      <c r="S123" s="68" t="str">
        <f t="shared" si="46"/>
        <v/>
      </c>
      <c r="T123" s="45" t="str">
        <f>IF(VLOOKUP($B123,'Messieurs BRUT'!$B$6:$J$137,9,FALSE)="","",(VLOOKUP($B123,'Messieurs BRUT'!$B$6:$J$137,9,FALSE)))</f>
        <v/>
      </c>
      <c r="U123" s="45" t="str">
        <f>IF(VLOOKUP($B123,'Messieurs NET'!$B$6:$J$137,9,FALSE)="","",(VLOOKUP($B123,'Messieurs NET'!$B$6:$J$137,9,FALSE)))</f>
        <v/>
      </c>
      <c r="V123" s="68" t="str">
        <f t="shared" si="47"/>
        <v/>
      </c>
      <c r="W123" s="45" t="str">
        <f>IF(VLOOKUP($B123,'Messieurs BRUT'!$B$6:$M$137,10,FALSE)="","",(VLOOKUP($B123,'Messieurs BRUT'!$B$6:$M$137,10,FALSE)))</f>
        <v/>
      </c>
      <c r="X123" s="45" t="str">
        <f>IF(VLOOKUP($B123,'Messieurs NET'!$B$6:$M$137,10,FALSE)="","",(VLOOKUP($B123,'Messieurs NET'!$B$6:$M$137,10,FALSE)))</f>
        <v/>
      </c>
      <c r="Y123" s="68" t="str">
        <f t="shared" si="48"/>
        <v/>
      </c>
      <c r="Z123" s="45" t="str">
        <f>IF(VLOOKUP($B123,'Messieurs BRUT'!$B$6:$L$137,11,FALSE)="","",(VLOOKUP($B123,'Messieurs BRUT'!$B$6:$L$137,11,FALSE)))</f>
        <v/>
      </c>
      <c r="AA123" s="45" t="str">
        <f>IF(VLOOKUP($B123,'Messieurs NET'!$B$6:$L$137,11,FALSE)="","",(VLOOKUP($B123,'Messieurs NET'!$B$6:$L$137,11,FALSE)))</f>
        <v/>
      </c>
      <c r="AB123" s="68" t="str">
        <f t="shared" si="49"/>
        <v/>
      </c>
      <c r="AC123" s="45" t="str">
        <f>IF(VLOOKUP($B123,'Messieurs BRUT'!$B$6:$M$137,12,FALSE)="","",(VLOOKUP($B123,'Messieurs BRUT'!$B$6:$M$137,12,FALSE)))</f>
        <v/>
      </c>
      <c r="AD123" s="45" t="str">
        <f>IF(VLOOKUP($B123,'Messieurs NET'!$B$6:$M$137,12,FALSE)="","",(VLOOKUP($B123,'Messieurs NET'!$B$6:$M$137,12,FALSE)))</f>
        <v/>
      </c>
      <c r="AE123" s="68" t="str">
        <f t="shared" si="50"/>
        <v/>
      </c>
      <c r="AF123" s="45">
        <f>IF(VLOOKUP($B123,'Messieurs BRUT'!$B$6:$N$137,13,FALSE)="","",(VLOOKUP($B123,'Messieurs BRUT'!$B$6:$N$137,13,FALSE)))</f>
        <v>10</v>
      </c>
      <c r="AG123" s="45">
        <f>IF(VLOOKUP($B123,'Messieurs NET'!$B$6:$N$137,13,FALSE)="","",(VLOOKUP($B123,'Messieurs NET'!$B$6:$N$137,13,FALSE)))</f>
        <v>29</v>
      </c>
      <c r="AH123" s="68">
        <f t="shared" si="51"/>
        <v>39</v>
      </c>
      <c r="AI123" s="68">
        <f t="shared" si="52"/>
        <v>39</v>
      </c>
      <c r="AJ123" s="69">
        <f t="shared" si="53"/>
        <v>1</v>
      </c>
      <c r="AK123" s="69">
        <f>IF(AJ123&lt;8,0,+SMALL(($G123,$J123,$M123,$P123,$S123,$V123,$Y123,$AB123,$AE123,$AH123),1))</f>
        <v>0</v>
      </c>
      <c r="AL123" s="69">
        <f>IF(AJ123&lt;9,0,+SMALL(($G123,$J123,$M123,$P123,$S123,$V123,$Y123,$AB123,$AE123,$AH123),2))</f>
        <v>0</v>
      </c>
      <c r="AM123" s="69">
        <f>IF(AJ123&lt;10,0,+SMALL(($G123,$J123,$M123,$P123,$S123,$V123,$Y123,$AB123,$AE123,$AH123),3))</f>
        <v>0</v>
      </c>
      <c r="AN123" s="69">
        <f t="shared" si="54"/>
        <v>39</v>
      </c>
      <c r="AO123" s="69">
        <f t="shared" si="55"/>
        <v>116</v>
      </c>
    </row>
    <row r="124" spans="2:41" ht="14.4">
      <c r="B124" s="65" t="s">
        <v>298</v>
      </c>
      <c r="C124" s="45"/>
      <c r="D124" s="93" t="s">
        <v>140</v>
      </c>
      <c r="E124" s="45" t="str">
        <f>IF(VLOOKUP($B124,'Messieurs BRUT'!$B$6:$E$137,4,FALSE)="","",(VLOOKUP($B124,'Messieurs BRUT'!$B$6:$E$137,4,FALSE)))</f>
        <v/>
      </c>
      <c r="F124" s="45" t="str">
        <f>IF(VLOOKUP($B124,'Messieurs NET'!$B$6:E$137,4,FALSE)="","",(VLOOKUP($B124,'Messieurs NET'!$B$6:$E$137,4,FALSE)))</f>
        <v/>
      </c>
      <c r="G124" s="68" t="str">
        <f t="shared" si="42"/>
        <v/>
      </c>
      <c r="H124" s="45" t="str">
        <f>IF(VLOOKUP($B124,'Messieurs BRUT'!$B$6:$F$137,5,FALSE)="","",(VLOOKUP($B124,'Messieurs BRUT'!$B$6:$F$137,5,FALSE)))</f>
        <v/>
      </c>
      <c r="I124" s="45" t="str">
        <f>IF(VLOOKUP($B124,'Messieurs NET'!$B$6:$F$137,5,FALSE)="","",(VLOOKUP($B124,'Messieurs NET'!$B$6:$F$137,5,FALSE)))</f>
        <v/>
      </c>
      <c r="J124" s="68" t="str">
        <f t="shared" si="43"/>
        <v/>
      </c>
      <c r="K124" s="45" t="str">
        <f>IF(VLOOKUP($B124,'Messieurs BRUT'!$B$6:$G$137,6,FALSE)="","",(VLOOKUP($B124,'Messieurs BRUT'!$B$6:$G$137,6,FALSE)))</f>
        <v/>
      </c>
      <c r="L124" s="45" t="str">
        <f>IF(VLOOKUP($B124,'Messieurs NET'!$B$6:$G$137,6,FALSE)="","",(VLOOKUP($B124,'Messieurs NET'!$B$6:$G$137,6,FALSE)))</f>
        <v/>
      </c>
      <c r="M124" s="68" t="str">
        <f t="shared" si="44"/>
        <v/>
      </c>
      <c r="N124" s="45" t="str">
        <f>IF(VLOOKUP($B124,'Messieurs BRUT'!$B$6:$H$137,7,FALSE)="","",(VLOOKUP($B124,'Messieurs BRUT'!$B$6:$H$137,7,FALSE)))</f>
        <v/>
      </c>
      <c r="O124" s="45" t="str">
        <f>IF(VLOOKUP($B124,'Messieurs NET'!$B$6:$H$137,7,FALSE)="","",(VLOOKUP($B124,'Messieurs NET'!$B$6:$H$137,7,FALSE)))</f>
        <v/>
      </c>
      <c r="P124" s="68" t="str">
        <f t="shared" si="45"/>
        <v/>
      </c>
      <c r="Q124" s="45" t="str">
        <f>IF(VLOOKUP($B124,'Messieurs BRUT'!$B$6:$J$137,8,FALSE)="","",(VLOOKUP($B124,'Messieurs BRUT'!$B$6:$J$137,8,FALSE)))</f>
        <v/>
      </c>
      <c r="R124" s="45" t="str">
        <f>IF(VLOOKUP($B124,'Messieurs NET'!$B$6:$J$137,8,FALSE)="","",(VLOOKUP($B124,'Messieurs NET'!$B$6:$J$137,8,FALSE)))</f>
        <v/>
      </c>
      <c r="S124" s="68" t="str">
        <f t="shared" si="46"/>
        <v/>
      </c>
      <c r="T124" s="45" t="str">
        <f>IF(VLOOKUP($B124,'Messieurs BRUT'!$B$6:$J$137,9,FALSE)="","",(VLOOKUP($B124,'Messieurs BRUT'!$B$6:$J$137,9,FALSE)))</f>
        <v/>
      </c>
      <c r="U124" s="45" t="str">
        <f>IF(VLOOKUP($B124,'Messieurs NET'!$B$6:$J$137,9,FALSE)="","",(VLOOKUP($B124,'Messieurs NET'!$B$6:$J$137,9,FALSE)))</f>
        <v/>
      </c>
      <c r="V124" s="68" t="str">
        <f t="shared" si="47"/>
        <v/>
      </c>
      <c r="W124" s="45" t="str">
        <f>IF(VLOOKUP($B124,'Messieurs BRUT'!$B$6:$M$137,10,FALSE)="","",(VLOOKUP($B124,'Messieurs BRUT'!$B$6:$M$137,10,FALSE)))</f>
        <v/>
      </c>
      <c r="X124" s="45" t="str">
        <f>IF(VLOOKUP($B124,'Messieurs NET'!$B$6:$M$137,10,FALSE)="","",(VLOOKUP($B124,'Messieurs NET'!$B$6:$M$137,10,FALSE)))</f>
        <v/>
      </c>
      <c r="Y124" s="68" t="str">
        <f t="shared" si="48"/>
        <v/>
      </c>
      <c r="Z124" s="45">
        <f>IF(VLOOKUP($B124,'Messieurs BRUT'!$B$6:$L$137,11,FALSE)="","",(VLOOKUP($B124,'Messieurs BRUT'!$B$6:$L$137,11,FALSE)))</f>
        <v>6</v>
      </c>
      <c r="AA124" s="45">
        <f>IF(VLOOKUP($B124,'Messieurs NET'!$B$6:$L$137,11,FALSE)="","",(VLOOKUP($B124,'Messieurs NET'!$B$6:$L$137,11,FALSE)))</f>
        <v>33</v>
      </c>
      <c r="AB124" s="68">
        <f t="shared" si="49"/>
        <v>39</v>
      </c>
      <c r="AC124" s="45" t="str">
        <f>IF(VLOOKUP($B124,'Messieurs BRUT'!$B$6:$M$137,12,FALSE)="","",(VLOOKUP($B124,'Messieurs BRUT'!$B$6:$M$137,12,FALSE)))</f>
        <v/>
      </c>
      <c r="AD124" s="45" t="str">
        <f>IF(VLOOKUP($B124,'Messieurs NET'!$B$6:$M$137,12,FALSE)="","",(VLOOKUP($B124,'Messieurs NET'!$B$6:$M$137,12,FALSE)))</f>
        <v/>
      </c>
      <c r="AE124" s="68" t="str">
        <f t="shared" si="50"/>
        <v/>
      </c>
      <c r="AF124" s="45" t="str">
        <f>IF(VLOOKUP($B124,'Messieurs BRUT'!$B$6:$N$137,13,FALSE)="","",(VLOOKUP($B124,'Messieurs BRUT'!$B$6:$N$137,13,FALSE)))</f>
        <v/>
      </c>
      <c r="AG124" s="45" t="str">
        <f>IF(VLOOKUP($B124,'Messieurs NET'!$B$6:$N$137,13,FALSE)="","",(VLOOKUP($B124,'Messieurs NET'!$B$6:$N$137,13,FALSE)))</f>
        <v/>
      </c>
      <c r="AH124" s="68" t="str">
        <f t="shared" si="51"/>
        <v/>
      </c>
      <c r="AI124" s="68">
        <f t="shared" si="52"/>
        <v>39</v>
      </c>
      <c r="AJ124" s="69">
        <f t="shared" si="53"/>
        <v>1</v>
      </c>
      <c r="AK124" s="69">
        <f>IF(AJ124&lt;8,0,+SMALL(($G124,$J124,$M124,$P124,$S124,$V124,$Y124,$AB124,$AE124,$AH124),1))</f>
        <v>0</v>
      </c>
      <c r="AL124" s="69">
        <f>IF(AJ124&lt;9,0,+SMALL(($G124,$J124,$M124,$P124,$S124,$V124,$Y124,$AB124,$AE124,$AH124),2))</f>
        <v>0</v>
      </c>
      <c r="AM124" s="69">
        <f>IF(AJ124&lt;10,0,+SMALL(($G124,$J124,$M124,$P124,$S124,$V124,$Y124,$AB124,$AE124,$AH124),3))</f>
        <v>0</v>
      </c>
      <c r="AN124" s="69">
        <f t="shared" si="54"/>
        <v>39</v>
      </c>
      <c r="AO124" s="69">
        <f t="shared" si="55"/>
        <v>116</v>
      </c>
    </row>
    <row r="125" spans="2:41" ht="14.4">
      <c r="B125" s="65" t="s">
        <v>285</v>
      </c>
      <c r="C125" s="45"/>
      <c r="D125" s="89" t="s">
        <v>132</v>
      </c>
      <c r="E125" s="45" t="str">
        <f>IF(VLOOKUP($B125,'Messieurs BRUT'!$B$6:$E$137,4,FALSE)="","",(VLOOKUP($B125,'Messieurs BRUT'!$B$6:$E$137,4,FALSE)))</f>
        <v/>
      </c>
      <c r="F125" s="45" t="str">
        <f>IF(VLOOKUP($B125,'Messieurs NET'!$B$6:E$137,4,FALSE)="","",(VLOOKUP($B125,'Messieurs NET'!$B$6:$E$137,4,FALSE)))</f>
        <v/>
      </c>
      <c r="G125" s="68" t="str">
        <f t="shared" si="42"/>
        <v/>
      </c>
      <c r="H125" s="45" t="str">
        <f>IF(VLOOKUP($B125,'Messieurs BRUT'!$B$6:$F$137,5,FALSE)="","",(VLOOKUP($B125,'Messieurs BRUT'!$B$6:$F$137,5,FALSE)))</f>
        <v/>
      </c>
      <c r="I125" s="45" t="str">
        <f>IF(VLOOKUP($B125,'Messieurs NET'!$B$6:$F$137,5,FALSE)="","",(VLOOKUP($B125,'Messieurs NET'!$B$6:$F$137,5,FALSE)))</f>
        <v/>
      </c>
      <c r="J125" s="68" t="str">
        <f t="shared" si="43"/>
        <v/>
      </c>
      <c r="K125" s="45" t="str">
        <f>IF(VLOOKUP($B125,'Messieurs BRUT'!$B$6:$G$137,6,FALSE)="","",(VLOOKUP($B125,'Messieurs BRUT'!$B$6:$G$137,6,FALSE)))</f>
        <v/>
      </c>
      <c r="L125" s="45" t="str">
        <f>IF(VLOOKUP($B125,'Messieurs NET'!$B$6:$G$137,6,FALSE)="","",(VLOOKUP($B125,'Messieurs NET'!$B$6:$G$137,6,FALSE)))</f>
        <v/>
      </c>
      <c r="M125" s="68" t="str">
        <f t="shared" si="44"/>
        <v/>
      </c>
      <c r="N125" s="45" t="str">
        <f>IF(VLOOKUP($B125,'Messieurs BRUT'!$B$6:$H$137,7,FALSE)="","",(VLOOKUP($B125,'Messieurs BRUT'!$B$6:$H$137,7,FALSE)))</f>
        <v/>
      </c>
      <c r="O125" s="45" t="str">
        <f>IF(VLOOKUP($B125,'Messieurs NET'!$B$6:$H$137,7,FALSE)="","",(VLOOKUP($B125,'Messieurs NET'!$B$6:$H$137,7,FALSE)))</f>
        <v/>
      </c>
      <c r="P125" s="68" t="str">
        <f t="shared" si="45"/>
        <v/>
      </c>
      <c r="Q125" s="45" t="str">
        <f>IF(VLOOKUP($B125,'Messieurs BRUT'!$B$6:$J$137,8,FALSE)="","",(VLOOKUP($B125,'Messieurs BRUT'!$B$6:$J$137,8,FALSE)))</f>
        <v/>
      </c>
      <c r="R125" s="45" t="str">
        <f>IF(VLOOKUP($B125,'Messieurs NET'!$B$6:$J$137,8,FALSE)="","",(VLOOKUP($B125,'Messieurs NET'!$B$6:$J$137,8,FALSE)))</f>
        <v/>
      </c>
      <c r="S125" s="68" t="str">
        <f t="shared" si="46"/>
        <v/>
      </c>
      <c r="T125" s="45">
        <f>IF(VLOOKUP($B125,'Messieurs BRUT'!$B$6:$J$137,9,FALSE)="","",(VLOOKUP($B125,'Messieurs BRUT'!$B$6:$J$137,9,FALSE)))</f>
        <v>9</v>
      </c>
      <c r="U125" s="45">
        <f>IF(VLOOKUP($B125,'Messieurs NET'!$B$6:$J$137,9,FALSE)="","",(VLOOKUP($B125,'Messieurs NET'!$B$6:$J$137,9,FALSE)))</f>
        <v>29</v>
      </c>
      <c r="V125" s="68">
        <f t="shared" si="47"/>
        <v>38</v>
      </c>
      <c r="W125" s="45" t="str">
        <f>IF(VLOOKUP($B125,'Messieurs BRUT'!$B$6:$M$137,10,FALSE)="","",(VLOOKUP($B125,'Messieurs BRUT'!$B$6:$M$137,10,FALSE)))</f>
        <v/>
      </c>
      <c r="X125" s="45" t="str">
        <f>IF(VLOOKUP($B125,'Messieurs NET'!$B$6:$M$137,10,FALSE)="","",(VLOOKUP($B125,'Messieurs NET'!$B$6:$M$137,10,FALSE)))</f>
        <v/>
      </c>
      <c r="Y125" s="68" t="str">
        <f t="shared" si="48"/>
        <v/>
      </c>
      <c r="Z125" s="45" t="str">
        <f>IF(VLOOKUP($B125,'Messieurs BRUT'!$B$6:$L$137,11,FALSE)="","",(VLOOKUP($B125,'Messieurs BRUT'!$B$6:$L$137,11,FALSE)))</f>
        <v/>
      </c>
      <c r="AA125" s="45" t="str">
        <f>IF(VLOOKUP($B125,'Messieurs NET'!$B$6:$L$137,11,FALSE)="","",(VLOOKUP($B125,'Messieurs NET'!$B$6:$L$137,11,FALSE)))</f>
        <v/>
      </c>
      <c r="AB125" s="68" t="str">
        <f t="shared" si="49"/>
        <v/>
      </c>
      <c r="AC125" s="45" t="str">
        <f>IF(VLOOKUP($B125,'Messieurs BRUT'!$B$6:$M$137,12,FALSE)="","",(VLOOKUP($B125,'Messieurs BRUT'!$B$6:$M$137,12,FALSE)))</f>
        <v/>
      </c>
      <c r="AD125" s="45" t="str">
        <f>IF(VLOOKUP($B125,'Messieurs NET'!$B$6:$M$137,12,FALSE)="","",(VLOOKUP($B125,'Messieurs NET'!$B$6:$M$137,12,FALSE)))</f>
        <v/>
      </c>
      <c r="AE125" s="68" t="str">
        <f t="shared" si="50"/>
        <v/>
      </c>
      <c r="AF125" s="45" t="str">
        <f>IF(VLOOKUP($B125,'Messieurs BRUT'!$B$6:$N$137,13,FALSE)="","",(VLOOKUP($B125,'Messieurs BRUT'!$B$6:$N$137,13,FALSE)))</f>
        <v/>
      </c>
      <c r="AG125" s="45" t="str">
        <f>IF(VLOOKUP($B125,'Messieurs NET'!$B$6:$N$137,13,FALSE)="","",(VLOOKUP($B125,'Messieurs NET'!$B$6:$N$137,13,FALSE)))</f>
        <v/>
      </c>
      <c r="AH125" s="68" t="str">
        <f t="shared" si="51"/>
        <v/>
      </c>
      <c r="AI125" s="68">
        <f t="shared" si="52"/>
        <v>38</v>
      </c>
      <c r="AJ125" s="69">
        <f t="shared" si="53"/>
        <v>1</v>
      </c>
      <c r="AK125" s="69">
        <f>IF(AJ125&lt;8,0,+SMALL(($G125,$J125,$M125,$P125,$S125,$V125,$Y125,$AB125,$AE125,$AH125),1))</f>
        <v>0</v>
      </c>
      <c r="AL125" s="69">
        <f>IF(AJ125&lt;9,0,+SMALL(($G125,$J125,$M125,$P125,$S125,$V125,$Y125,$AB125,$AE125,$AH125),2))</f>
        <v>0</v>
      </c>
      <c r="AM125" s="69">
        <f>IF(AJ125&lt;10,0,+SMALL(($G125,$J125,$M125,$P125,$S125,$V125,$Y125,$AB125,$AE125,$AH125),3))</f>
        <v>0</v>
      </c>
      <c r="AN125" s="69">
        <f t="shared" si="54"/>
        <v>38</v>
      </c>
      <c r="AO125" s="69">
        <f t="shared" si="55"/>
        <v>120</v>
      </c>
    </row>
    <row r="126" spans="2:41" ht="14.4">
      <c r="B126" s="65" t="s">
        <v>307</v>
      </c>
      <c r="C126" s="45"/>
      <c r="D126" s="89" t="s">
        <v>132</v>
      </c>
      <c r="E126" s="45" t="str">
        <f>IF(VLOOKUP($B126,'Messieurs BRUT'!$B$6:$E$137,4,FALSE)="","",(VLOOKUP($B126,'Messieurs BRUT'!$B$6:$E$137,4,FALSE)))</f>
        <v/>
      </c>
      <c r="F126" s="45" t="str">
        <f>IF(VLOOKUP($B126,'Messieurs NET'!$B$6:E$137,4,FALSE)="","",(VLOOKUP($B126,'Messieurs NET'!$B$6:$E$137,4,FALSE)))</f>
        <v/>
      </c>
      <c r="G126" s="68" t="str">
        <f t="shared" si="42"/>
        <v/>
      </c>
      <c r="H126" s="45" t="str">
        <f>IF(VLOOKUP($B126,'Messieurs BRUT'!$B$6:$F$137,5,FALSE)="","",(VLOOKUP($B126,'Messieurs BRUT'!$B$6:$F$137,5,FALSE)))</f>
        <v/>
      </c>
      <c r="I126" s="45" t="str">
        <f>IF(VLOOKUP($B126,'Messieurs NET'!$B$6:$F$137,5,FALSE)="","",(VLOOKUP($B126,'Messieurs NET'!$B$6:$F$137,5,FALSE)))</f>
        <v/>
      </c>
      <c r="J126" s="68" t="str">
        <f t="shared" si="43"/>
        <v/>
      </c>
      <c r="K126" s="45" t="str">
        <f>IF(VLOOKUP($B126,'Messieurs BRUT'!$B$6:$G$137,6,FALSE)="","",(VLOOKUP($B126,'Messieurs BRUT'!$B$6:$G$137,6,FALSE)))</f>
        <v/>
      </c>
      <c r="L126" s="45" t="str">
        <f>IF(VLOOKUP($B126,'Messieurs NET'!$B$6:$G$137,6,FALSE)="","",(VLOOKUP($B126,'Messieurs NET'!$B$6:$G$137,6,FALSE)))</f>
        <v/>
      </c>
      <c r="M126" s="68" t="str">
        <f t="shared" si="44"/>
        <v/>
      </c>
      <c r="N126" s="45" t="str">
        <f>IF(VLOOKUP($B126,'Messieurs BRUT'!$B$6:$H$137,7,FALSE)="","",(VLOOKUP($B126,'Messieurs BRUT'!$B$6:$H$137,7,FALSE)))</f>
        <v/>
      </c>
      <c r="O126" s="45" t="str">
        <f>IF(VLOOKUP($B126,'Messieurs NET'!$B$6:$H$137,7,FALSE)="","",(VLOOKUP($B126,'Messieurs NET'!$B$6:$H$137,7,FALSE)))</f>
        <v/>
      </c>
      <c r="P126" s="68" t="str">
        <f t="shared" si="45"/>
        <v/>
      </c>
      <c r="Q126" s="45" t="str">
        <f>IF(VLOOKUP($B126,'Messieurs BRUT'!$B$6:$J$137,8,FALSE)="","",(VLOOKUP($B126,'Messieurs BRUT'!$B$6:$J$137,8,FALSE)))</f>
        <v/>
      </c>
      <c r="R126" s="45" t="str">
        <f>IF(VLOOKUP($B126,'Messieurs NET'!$B$6:$J$137,8,FALSE)="","",(VLOOKUP($B126,'Messieurs NET'!$B$6:$J$137,8,FALSE)))</f>
        <v/>
      </c>
      <c r="S126" s="68" t="str">
        <f t="shared" si="46"/>
        <v/>
      </c>
      <c r="T126" s="45" t="str">
        <f>IF(VLOOKUP($B126,'Messieurs BRUT'!$B$6:$J$137,9,FALSE)="","",(VLOOKUP($B126,'Messieurs BRUT'!$B$6:$J$137,9,FALSE)))</f>
        <v/>
      </c>
      <c r="U126" s="45" t="str">
        <f>IF(VLOOKUP($B126,'Messieurs NET'!$B$6:$J$137,9,FALSE)="","",(VLOOKUP($B126,'Messieurs NET'!$B$6:$J$137,9,FALSE)))</f>
        <v/>
      </c>
      <c r="V126" s="68" t="str">
        <f t="shared" si="47"/>
        <v/>
      </c>
      <c r="W126" s="45" t="str">
        <f>IF(VLOOKUP($B126,'Messieurs BRUT'!$B$6:$M$137,10,FALSE)="","",(VLOOKUP($B126,'Messieurs BRUT'!$B$6:$M$137,10,FALSE)))</f>
        <v/>
      </c>
      <c r="X126" s="45" t="str">
        <f>IF(VLOOKUP($B126,'Messieurs NET'!$B$6:$M$137,10,FALSE)="","",(VLOOKUP($B126,'Messieurs NET'!$B$6:$M$137,10,FALSE)))</f>
        <v/>
      </c>
      <c r="Y126" s="68" t="str">
        <f t="shared" si="48"/>
        <v/>
      </c>
      <c r="Z126" s="45" t="str">
        <f>IF(VLOOKUP($B126,'Messieurs BRUT'!$B$6:$L$137,11,FALSE)="","",(VLOOKUP($B126,'Messieurs BRUT'!$B$6:$L$137,11,FALSE)))</f>
        <v/>
      </c>
      <c r="AA126" s="45" t="str">
        <f>IF(VLOOKUP($B126,'Messieurs NET'!$B$6:$L$137,11,FALSE)="","",(VLOOKUP($B126,'Messieurs NET'!$B$6:$L$137,11,FALSE)))</f>
        <v/>
      </c>
      <c r="AB126" s="68" t="str">
        <f t="shared" si="49"/>
        <v/>
      </c>
      <c r="AC126" s="45" t="str">
        <f>IF(VLOOKUP($B126,'Messieurs BRUT'!$B$6:$M$137,12,FALSE)="","",(VLOOKUP($B126,'Messieurs BRUT'!$B$6:$M$137,12,FALSE)))</f>
        <v/>
      </c>
      <c r="AD126" s="45" t="str">
        <f>IF(VLOOKUP($B126,'Messieurs NET'!$B$6:$M$137,12,FALSE)="","",(VLOOKUP($B126,'Messieurs NET'!$B$6:$M$137,12,FALSE)))</f>
        <v/>
      </c>
      <c r="AE126" s="68" t="str">
        <f t="shared" si="50"/>
        <v/>
      </c>
      <c r="AF126" s="45">
        <f>IF(VLOOKUP($B126,'Messieurs BRUT'!$B$6:$N$137,13,FALSE)="","",(VLOOKUP($B126,'Messieurs BRUT'!$B$6:$N$137,13,FALSE)))</f>
        <v>11</v>
      </c>
      <c r="AG126" s="45">
        <f>IF(VLOOKUP($B126,'Messieurs NET'!$B$6:$N$137,13,FALSE)="","",(VLOOKUP($B126,'Messieurs NET'!$B$6:$N$137,13,FALSE)))</f>
        <v>27</v>
      </c>
      <c r="AH126" s="68">
        <f t="shared" si="51"/>
        <v>38</v>
      </c>
      <c r="AI126" s="68">
        <f t="shared" si="52"/>
        <v>38</v>
      </c>
      <c r="AJ126" s="69">
        <f t="shared" si="53"/>
        <v>1</v>
      </c>
      <c r="AK126" s="69">
        <f>IF(AJ126&lt;8,0,+SMALL(($G126,$J126,$M126,$P126,$S126,$V126,$Y126,$AB126,$AE126,$AH126),1))</f>
        <v>0</v>
      </c>
      <c r="AL126" s="69">
        <f>IF(AJ126&lt;9,0,+SMALL(($G126,$J126,$M126,$P126,$S126,$V126,$Y126,$AB126,$AE126,$AH126),2))</f>
        <v>0</v>
      </c>
      <c r="AM126" s="69">
        <f>IF(AJ126&lt;10,0,+SMALL(($G126,$J126,$M126,$P126,$S126,$V126,$Y126,$AB126,$AE126,$AH126),3))</f>
        <v>0</v>
      </c>
      <c r="AN126" s="69">
        <f t="shared" si="54"/>
        <v>38</v>
      </c>
      <c r="AO126" s="69">
        <f t="shared" si="55"/>
        <v>120</v>
      </c>
    </row>
    <row r="127" spans="2:41" ht="14.4">
      <c r="B127" s="65" t="s">
        <v>134</v>
      </c>
      <c r="C127" s="66"/>
      <c r="D127" s="72" t="s">
        <v>61</v>
      </c>
      <c r="E127" s="45">
        <f>IF(VLOOKUP($B127,'Messieurs BRUT'!$B$6:$E$137,4,FALSE)="","",(VLOOKUP($B127,'Messieurs BRUT'!$B$6:$E$137,4,FALSE)))</f>
        <v>7</v>
      </c>
      <c r="F127" s="45">
        <f>IF(VLOOKUP($B127,'Messieurs NET'!$B$6:E$137,4,FALSE)="","",(VLOOKUP($B127,'Messieurs NET'!$B$6:$E$137,4,FALSE)))</f>
        <v>30</v>
      </c>
      <c r="G127" s="68">
        <f t="shared" si="42"/>
        <v>37</v>
      </c>
      <c r="H127" s="45" t="str">
        <f>IF(VLOOKUP($B127,'Messieurs BRUT'!$B$6:$F$137,5,FALSE)="","",(VLOOKUP($B127,'Messieurs BRUT'!$B$6:$F$137,5,FALSE)))</f>
        <v/>
      </c>
      <c r="I127" s="45" t="str">
        <f>IF(VLOOKUP($B127,'Messieurs NET'!$B$6:$F$137,5,FALSE)="","",(VLOOKUP($B127,'Messieurs NET'!$B$6:$F$137,5,FALSE)))</f>
        <v/>
      </c>
      <c r="J127" s="68" t="str">
        <f t="shared" si="43"/>
        <v/>
      </c>
      <c r="K127" s="45" t="str">
        <f>IF(VLOOKUP($B127,'Messieurs BRUT'!$B$6:$G$137,6,FALSE)="","",(VLOOKUP($B127,'Messieurs BRUT'!$B$6:$G$137,6,FALSE)))</f>
        <v/>
      </c>
      <c r="L127" s="45" t="str">
        <f>IF(VLOOKUP($B127,'Messieurs NET'!$B$6:$G$137,6,FALSE)="","",(VLOOKUP($B127,'Messieurs NET'!$B$6:$G$137,6,FALSE)))</f>
        <v/>
      </c>
      <c r="M127" s="68" t="str">
        <f t="shared" si="44"/>
        <v/>
      </c>
      <c r="N127" s="45" t="str">
        <f>IF(VLOOKUP($B127,'Messieurs BRUT'!$B$6:$H$137,7,FALSE)="","",(VLOOKUP($B127,'Messieurs BRUT'!$B$6:$H$137,7,FALSE)))</f>
        <v/>
      </c>
      <c r="O127" s="45" t="str">
        <f>IF(VLOOKUP($B127,'Messieurs NET'!$B$6:$H$137,7,FALSE)="","",(VLOOKUP($B127,'Messieurs NET'!$B$6:$H$137,7,FALSE)))</f>
        <v/>
      </c>
      <c r="P127" s="68" t="str">
        <f t="shared" si="45"/>
        <v/>
      </c>
      <c r="Q127" s="45" t="str">
        <f>IF(VLOOKUP($B127,'Messieurs BRUT'!$B$6:$J$137,8,FALSE)="","",(VLOOKUP($B127,'Messieurs BRUT'!$B$6:$J$137,8,FALSE)))</f>
        <v/>
      </c>
      <c r="R127" s="45" t="str">
        <f>IF(VLOOKUP($B127,'Messieurs NET'!$B$6:$J$137,8,FALSE)="","",(VLOOKUP($B127,'Messieurs NET'!$B$6:$J$137,8,FALSE)))</f>
        <v/>
      </c>
      <c r="S127" s="68" t="str">
        <f t="shared" si="46"/>
        <v/>
      </c>
      <c r="T127" s="45" t="str">
        <f>IF(VLOOKUP($B127,'Messieurs BRUT'!$B$6:$J$137,9,FALSE)="","",(VLOOKUP($B127,'Messieurs BRUT'!$B$6:$J$137,9,FALSE)))</f>
        <v/>
      </c>
      <c r="U127" s="45" t="str">
        <f>IF(VLOOKUP($B127,'Messieurs NET'!$B$6:$J$137,9,FALSE)="","",(VLOOKUP($B127,'Messieurs NET'!$B$6:$J$137,9,FALSE)))</f>
        <v/>
      </c>
      <c r="V127" s="68" t="str">
        <f t="shared" si="47"/>
        <v/>
      </c>
      <c r="W127" s="45" t="str">
        <f>IF(VLOOKUP($B127,'Messieurs BRUT'!$B$6:$M$137,10,FALSE)="","",(VLOOKUP($B127,'Messieurs BRUT'!$B$6:$M$137,10,FALSE)))</f>
        <v/>
      </c>
      <c r="X127" s="45" t="str">
        <f>IF(VLOOKUP($B127,'Messieurs NET'!$B$6:$M$137,10,FALSE)="","",(VLOOKUP($B127,'Messieurs NET'!$B$6:$M$137,10,FALSE)))</f>
        <v/>
      </c>
      <c r="Y127" s="68" t="str">
        <f t="shared" si="48"/>
        <v/>
      </c>
      <c r="Z127" s="45" t="str">
        <f>IF(VLOOKUP($B127,'Messieurs BRUT'!$B$6:$L$137,11,FALSE)="","",(VLOOKUP($B127,'Messieurs BRUT'!$B$6:$L$137,11,FALSE)))</f>
        <v/>
      </c>
      <c r="AA127" s="45" t="str">
        <f>IF(VLOOKUP($B127,'Messieurs NET'!$B$6:$L$137,11,FALSE)="","",(VLOOKUP($B127,'Messieurs NET'!$B$6:$L$137,11,FALSE)))</f>
        <v/>
      </c>
      <c r="AB127" s="68" t="str">
        <f t="shared" si="49"/>
        <v/>
      </c>
      <c r="AC127" s="45" t="str">
        <f>IF(VLOOKUP($B127,'Messieurs BRUT'!$B$6:$M$137,12,FALSE)="","",(VLOOKUP($B127,'Messieurs BRUT'!$B$6:$M$137,12,FALSE)))</f>
        <v/>
      </c>
      <c r="AD127" s="45" t="str">
        <f>IF(VLOOKUP($B127,'Messieurs NET'!$B$6:$M$137,12,FALSE)="","",(VLOOKUP($B127,'Messieurs NET'!$B$6:$M$137,12,FALSE)))</f>
        <v/>
      </c>
      <c r="AE127" s="68" t="str">
        <f t="shared" si="50"/>
        <v/>
      </c>
      <c r="AF127" s="45" t="str">
        <f>IF(VLOOKUP($B127,'Messieurs BRUT'!$B$6:$N$137,13,FALSE)="","",(VLOOKUP($B127,'Messieurs BRUT'!$B$6:$N$137,13,FALSE)))</f>
        <v/>
      </c>
      <c r="AG127" s="45" t="str">
        <f>IF(VLOOKUP($B127,'Messieurs NET'!$B$6:$N$137,13,FALSE)="","",(VLOOKUP($B127,'Messieurs NET'!$B$6:$N$137,13,FALSE)))</f>
        <v/>
      </c>
      <c r="AH127" s="68" t="str">
        <f t="shared" si="51"/>
        <v/>
      </c>
      <c r="AI127" s="68">
        <f t="shared" si="52"/>
        <v>37</v>
      </c>
      <c r="AJ127" s="69">
        <f t="shared" si="53"/>
        <v>1</v>
      </c>
      <c r="AK127" s="69">
        <f>IF(AJ127&lt;8,0,+SMALL(($G127,$J127,$M127,$P127,$S127,$V127,$Y127,$AB127,$AE127,$AH127),1))</f>
        <v>0</v>
      </c>
      <c r="AL127" s="69">
        <f>IF(AJ127&lt;9,0,+SMALL(($G127,$J127,$M127,$P127,$S127,$V127,$Y127,$AB127,$AE127,$AH127),2))</f>
        <v>0</v>
      </c>
      <c r="AM127" s="69">
        <f>IF(AJ127&lt;10,0,+SMALL(($G127,$J127,$M127,$P127,$S127,$V127,$Y127,$AB127,$AE127,$AH127),3))</f>
        <v>0</v>
      </c>
      <c r="AN127" s="69">
        <f t="shared" si="54"/>
        <v>37</v>
      </c>
      <c r="AO127" s="69">
        <f t="shared" si="55"/>
        <v>122</v>
      </c>
    </row>
    <row r="128" spans="2:41" ht="14.4">
      <c r="B128" s="65" t="s">
        <v>221</v>
      </c>
      <c r="C128" s="45"/>
      <c r="D128" s="89" t="s">
        <v>132</v>
      </c>
      <c r="E128" s="45">
        <f>IF(VLOOKUP($B128,'Messieurs BRUT'!$B$6:$E$137,4,FALSE)="","",(VLOOKUP($B128,'Messieurs BRUT'!$B$6:$E$137,4,FALSE)))</f>
        <v>0</v>
      </c>
      <c r="F128" s="45">
        <f>IF(VLOOKUP($B128,'Messieurs NET'!$B$6:E$137,4,FALSE)="","",(VLOOKUP($B128,'Messieurs NET'!$B$6:$E$137,4,FALSE)))</f>
        <v>0</v>
      </c>
      <c r="G128" s="68">
        <f t="shared" si="42"/>
        <v>0</v>
      </c>
      <c r="H128" s="45">
        <f>IF(VLOOKUP($B128,'Messieurs BRUT'!$B$6:$F$137,5,FALSE)="","",(VLOOKUP($B128,'Messieurs BRUT'!$B$6:$F$137,5,FALSE)))</f>
        <v>6</v>
      </c>
      <c r="I128" s="45">
        <f>IF(VLOOKUP($B128,'Messieurs NET'!$B$6:$F$137,5,FALSE)="","",(VLOOKUP($B128,'Messieurs NET'!$B$6:$F$137,5,FALSE)))</f>
        <v>28</v>
      </c>
      <c r="J128" s="68">
        <f t="shared" si="43"/>
        <v>34</v>
      </c>
      <c r="K128" s="45" t="str">
        <f>IF(VLOOKUP($B128,'Messieurs BRUT'!$B$6:$G$137,6,FALSE)="","",(VLOOKUP($B128,'Messieurs BRUT'!$B$6:$G$137,6,FALSE)))</f>
        <v/>
      </c>
      <c r="L128" s="45" t="str">
        <f>IF(VLOOKUP($B128,'Messieurs NET'!$B$6:$G$137,6,FALSE)="","",(VLOOKUP($B128,'Messieurs NET'!$B$6:$G$137,6,FALSE)))</f>
        <v/>
      </c>
      <c r="M128" s="68" t="str">
        <f t="shared" si="44"/>
        <v/>
      </c>
      <c r="N128" s="45" t="str">
        <f>IF(VLOOKUP($B128,'Messieurs BRUT'!$B$6:$H$137,7,FALSE)="","",(VLOOKUP($B128,'Messieurs BRUT'!$B$6:$H$137,7,FALSE)))</f>
        <v/>
      </c>
      <c r="O128" s="45" t="str">
        <f>IF(VLOOKUP($B128,'Messieurs NET'!$B$6:$H$137,7,FALSE)="","",(VLOOKUP($B128,'Messieurs NET'!$B$6:$H$137,7,FALSE)))</f>
        <v/>
      </c>
      <c r="P128" s="68" t="str">
        <f t="shared" si="45"/>
        <v/>
      </c>
      <c r="Q128" s="45" t="str">
        <f>IF(VLOOKUP($B128,'Messieurs BRUT'!$B$6:$J$137,8,FALSE)="","",(VLOOKUP($B128,'Messieurs BRUT'!$B$6:$J$137,8,FALSE)))</f>
        <v/>
      </c>
      <c r="R128" s="45" t="str">
        <f>IF(VLOOKUP($B128,'Messieurs NET'!$B$6:$J$137,8,FALSE)="","",(VLOOKUP($B128,'Messieurs NET'!$B$6:$J$137,8,FALSE)))</f>
        <v/>
      </c>
      <c r="S128" s="68" t="str">
        <f t="shared" si="46"/>
        <v/>
      </c>
      <c r="T128" s="45" t="str">
        <f>IF(VLOOKUP($B128,'Messieurs BRUT'!$B$6:$J$137,9,FALSE)="","",(VLOOKUP($B128,'Messieurs BRUT'!$B$6:$J$137,9,FALSE)))</f>
        <v/>
      </c>
      <c r="U128" s="45" t="str">
        <f>IF(VLOOKUP($B128,'Messieurs NET'!$B$6:$J$137,9,FALSE)="","",(VLOOKUP($B128,'Messieurs NET'!$B$6:$J$137,9,FALSE)))</f>
        <v/>
      </c>
      <c r="V128" s="68" t="str">
        <f t="shared" si="47"/>
        <v/>
      </c>
      <c r="W128" s="45" t="str">
        <f>IF(VLOOKUP($B128,'Messieurs BRUT'!$B$6:$M$137,10,FALSE)="","",(VLOOKUP($B128,'Messieurs BRUT'!$B$6:$M$137,10,FALSE)))</f>
        <v/>
      </c>
      <c r="X128" s="45" t="str">
        <f>IF(VLOOKUP($B128,'Messieurs NET'!$B$6:$M$137,10,FALSE)="","",(VLOOKUP($B128,'Messieurs NET'!$B$6:$M$137,10,FALSE)))</f>
        <v/>
      </c>
      <c r="Y128" s="68" t="str">
        <f t="shared" si="48"/>
        <v/>
      </c>
      <c r="Z128" s="45" t="str">
        <f>IF(VLOOKUP($B128,'Messieurs BRUT'!$B$6:$L$137,11,FALSE)="","",(VLOOKUP($B128,'Messieurs BRUT'!$B$6:$L$137,11,FALSE)))</f>
        <v/>
      </c>
      <c r="AA128" s="45" t="str">
        <f>IF(VLOOKUP($B128,'Messieurs NET'!$B$6:$L$137,11,FALSE)="","",(VLOOKUP($B128,'Messieurs NET'!$B$6:$L$137,11,FALSE)))</f>
        <v/>
      </c>
      <c r="AB128" s="68" t="str">
        <f t="shared" si="49"/>
        <v/>
      </c>
      <c r="AC128" s="45" t="str">
        <f>IF(VLOOKUP($B128,'Messieurs BRUT'!$B$6:$M$137,12,FALSE)="","",(VLOOKUP($B128,'Messieurs BRUT'!$B$6:$M$137,12,FALSE)))</f>
        <v/>
      </c>
      <c r="AD128" s="45" t="str">
        <f>IF(VLOOKUP($B128,'Messieurs NET'!$B$6:$M$137,12,FALSE)="","",(VLOOKUP($B128,'Messieurs NET'!$B$6:$M$137,12,FALSE)))</f>
        <v/>
      </c>
      <c r="AE128" s="68" t="str">
        <f t="shared" si="50"/>
        <v/>
      </c>
      <c r="AF128" s="45" t="str">
        <f>IF(VLOOKUP($B128,'Messieurs BRUT'!$B$6:$N$137,13,FALSE)="","",(VLOOKUP($B128,'Messieurs BRUT'!$B$6:$N$137,13,FALSE)))</f>
        <v/>
      </c>
      <c r="AG128" s="45" t="str">
        <f>IF(VLOOKUP($B128,'Messieurs NET'!$B$6:$N$137,13,FALSE)="","",(VLOOKUP($B128,'Messieurs NET'!$B$6:$N$137,13,FALSE)))</f>
        <v/>
      </c>
      <c r="AH128" s="68" t="str">
        <f t="shared" si="51"/>
        <v/>
      </c>
      <c r="AI128" s="68">
        <f t="shared" si="52"/>
        <v>34</v>
      </c>
      <c r="AJ128" s="69">
        <f t="shared" si="53"/>
        <v>2</v>
      </c>
      <c r="AK128" s="69">
        <f>IF(AJ128&lt;8,0,+SMALL(($G128,$J128,$M128,$P128,$S128,$V128,$Y128,$AB128,$AE128,$AH128),1))</f>
        <v>0</v>
      </c>
      <c r="AL128" s="69">
        <f>IF(AJ128&lt;9,0,+SMALL(($G128,$J128,$M128,$P128,$S128,$V128,$Y128,$AB128,$AE128,$AH128),2))</f>
        <v>0</v>
      </c>
      <c r="AM128" s="69">
        <f>IF(AJ128&lt;10,0,+SMALL(($G128,$J128,$M128,$P128,$S128,$V128,$Y128,$AB128,$AE128,$AH128),3))</f>
        <v>0</v>
      </c>
      <c r="AN128" s="69">
        <f t="shared" si="54"/>
        <v>34</v>
      </c>
      <c r="AO128" s="69">
        <f t="shared" si="55"/>
        <v>123</v>
      </c>
    </row>
    <row r="129" spans="2:41" ht="14.4">
      <c r="B129" s="65" t="s">
        <v>256</v>
      </c>
      <c r="C129" s="45"/>
      <c r="D129" s="89" t="s">
        <v>132</v>
      </c>
      <c r="E129" s="45" t="str">
        <f>IF(VLOOKUP($B129,'Messieurs BRUT'!$B$6:$E$137,4,FALSE)="","",(VLOOKUP($B129,'Messieurs BRUT'!$B$6:$E$137,4,FALSE)))</f>
        <v/>
      </c>
      <c r="F129" s="45" t="str">
        <f>IF(VLOOKUP($B129,'Messieurs NET'!$B$6:E$137,4,FALSE)="","",(VLOOKUP($B129,'Messieurs NET'!$B$6:$E$137,4,FALSE)))</f>
        <v/>
      </c>
      <c r="G129" s="68" t="str">
        <f t="shared" si="42"/>
        <v/>
      </c>
      <c r="H129" s="45" t="str">
        <f>IF(VLOOKUP($B129,'Messieurs BRUT'!$B$6:$F$137,5,FALSE)="","",(VLOOKUP($B129,'Messieurs BRUT'!$B$6:$F$137,5,FALSE)))</f>
        <v/>
      </c>
      <c r="I129" s="45" t="str">
        <f>IF(VLOOKUP($B129,'Messieurs NET'!$B$6:$F$137,5,FALSE)="","",(VLOOKUP($B129,'Messieurs NET'!$B$6:$F$137,5,FALSE)))</f>
        <v/>
      </c>
      <c r="J129" s="68" t="str">
        <f t="shared" si="43"/>
        <v/>
      </c>
      <c r="K129" s="45" t="str">
        <f>IF(VLOOKUP($B129,'Messieurs BRUT'!$B$6:$G$137,6,FALSE)="","",(VLOOKUP($B129,'Messieurs BRUT'!$B$6:$G$137,6,FALSE)))</f>
        <v/>
      </c>
      <c r="L129" s="45" t="str">
        <f>IF(VLOOKUP($B129,'Messieurs NET'!$B$6:$G$137,6,FALSE)="","",(VLOOKUP($B129,'Messieurs NET'!$B$6:$G$137,6,FALSE)))</f>
        <v/>
      </c>
      <c r="M129" s="68" t="str">
        <f t="shared" si="44"/>
        <v/>
      </c>
      <c r="N129" s="45">
        <f>IF(VLOOKUP($B129,'Messieurs BRUT'!$B$6:$H$137,7,FALSE)="","",(VLOOKUP($B129,'Messieurs BRUT'!$B$6:$H$137,7,FALSE)))</f>
        <v>6</v>
      </c>
      <c r="O129" s="45">
        <f>IF(VLOOKUP($B129,'Messieurs NET'!$B$6:$H$137,7,FALSE)="","",(VLOOKUP($B129,'Messieurs NET'!$B$6:$H$137,7,FALSE)))</f>
        <v>28</v>
      </c>
      <c r="P129" s="68">
        <f t="shared" si="45"/>
        <v>34</v>
      </c>
      <c r="Q129" s="45" t="str">
        <f>IF(VLOOKUP($B129,'Messieurs BRUT'!$B$6:$J$137,8,FALSE)="","",(VLOOKUP($B129,'Messieurs BRUT'!$B$6:$J$137,8,FALSE)))</f>
        <v/>
      </c>
      <c r="R129" s="45" t="str">
        <f>IF(VLOOKUP($B129,'Messieurs NET'!$B$6:$J$137,8,FALSE)="","",(VLOOKUP($B129,'Messieurs NET'!$B$6:$J$137,8,FALSE)))</f>
        <v/>
      </c>
      <c r="S129" s="68" t="str">
        <f t="shared" si="46"/>
        <v/>
      </c>
      <c r="T129" s="45" t="str">
        <f>IF(VLOOKUP($B129,'Messieurs BRUT'!$B$6:$J$137,9,FALSE)="","",(VLOOKUP($B129,'Messieurs BRUT'!$B$6:$J$137,9,FALSE)))</f>
        <v/>
      </c>
      <c r="U129" s="45" t="str">
        <f>IF(VLOOKUP($B129,'Messieurs NET'!$B$6:$J$137,9,FALSE)="","",(VLOOKUP($B129,'Messieurs NET'!$B$6:$J$137,9,FALSE)))</f>
        <v/>
      </c>
      <c r="V129" s="68" t="str">
        <f t="shared" si="47"/>
        <v/>
      </c>
      <c r="W129" s="45" t="str">
        <f>IF(VLOOKUP($B129,'Messieurs BRUT'!$B$6:$M$137,10,FALSE)="","",(VLOOKUP($B129,'Messieurs BRUT'!$B$6:$M$137,10,FALSE)))</f>
        <v/>
      </c>
      <c r="X129" s="45" t="str">
        <f>IF(VLOOKUP($B129,'Messieurs NET'!$B$6:$M$137,10,FALSE)="","",(VLOOKUP($B129,'Messieurs NET'!$B$6:$M$137,10,FALSE)))</f>
        <v/>
      </c>
      <c r="Y129" s="68" t="str">
        <f t="shared" si="48"/>
        <v/>
      </c>
      <c r="Z129" s="45" t="str">
        <f>IF(VLOOKUP($B129,'Messieurs BRUT'!$B$6:$L$137,11,FALSE)="","",(VLOOKUP($B129,'Messieurs BRUT'!$B$6:$L$137,11,FALSE)))</f>
        <v/>
      </c>
      <c r="AA129" s="45" t="str">
        <f>IF(VLOOKUP($B129,'Messieurs NET'!$B$6:$L$137,11,FALSE)="","",(VLOOKUP($B129,'Messieurs NET'!$B$6:$L$137,11,FALSE)))</f>
        <v/>
      </c>
      <c r="AB129" s="68" t="str">
        <f t="shared" si="49"/>
        <v/>
      </c>
      <c r="AC129" s="45" t="str">
        <f>IF(VLOOKUP($B129,'Messieurs BRUT'!$B$6:$M$137,12,FALSE)="","",(VLOOKUP($B129,'Messieurs BRUT'!$B$6:$M$137,12,FALSE)))</f>
        <v/>
      </c>
      <c r="AD129" s="45" t="str">
        <f>IF(VLOOKUP($B129,'Messieurs NET'!$B$6:$M$137,12,FALSE)="","",(VLOOKUP($B129,'Messieurs NET'!$B$6:$M$137,12,FALSE)))</f>
        <v/>
      </c>
      <c r="AE129" s="68" t="str">
        <f t="shared" si="50"/>
        <v/>
      </c>
      <c r="AF129" s="45" t="str">
        <f>IF(VLOOKUP($B129,'Messieurs BRUT'!$B$6:$N$137,13,FALSE)="","",(VLOOKUP($B129,'Messieurs BRUT'!$B$6:$N$137,13,FALSE)))</f>
        <v/>
      </c>
      <c r="AG129" s="45" t="str">
        <f>IF(VLOOKUP($B129,'Messieurs NET'!$B$6:$N$137,13,FALSE)="","",(VLOOKUP($B129,'Messieurs NET'!$B$6:$N$137,13,FALSE)))</f>
        <v/>
      </c>
      <c r="AH129" s="68" t="str">
        <f t="shared" si="51"/>
        <v/>
      </c>
      <c r="AI129" s="68">
        <f t="shared" si="52"/>
        <v>34</v>
      </c>
      <c r="AJ129" s="69">
        <f t="shared" si="53"/>
        <v>1</v>
      </c>
      <c r="AK129" s="69">
        <f>IF(AJ129&lt;8,0,+SMALL(($G129,$J129,$M129,$P129,$S129,$V129,$Y129,$AB129,$AE129,$AH129),1))</f>
        <v>0</v>
      </c>
      <c r="AL129" s="69">
        <f>IF(AJ129&lt;9,0,+SMALL(($G129,$J129,$M129,$P129,$S129,$V129,$Y129,$AB129,$AE129,$AH129),2))</f>
        <v>0</v>
      </c>
      <c r="AM129" s="69">
        <f>IF(AJ129&lt;10,0,+SMALL(($G129,$J129,$M129,$P129,$S129,$V129,$Y129,$AB129,$AE129,$AH129),3))</f>
        <v>0</v>
      </c>
      <c r="AN129" s="69">
        <f t="shared" si="54"/>
        <v>34</v>
      </c>
      <c r="AO129" s="69">
        <f t="shared" si="55"/>
        <v>123</v>
      </c>
    </row>
    <row r="130" spans="2:41" ht="14.4">
      <c r="B130" s="65" t="s">
        <v>183</v>
      </c>
      <c r="C130" s="66"/>
      <c r="D130" s="71" t="s">
        <v>5</v>
      </c>
      <c r="E130" s="45">
        <f>IF(VLOOKUP($B130,'Messieurs BRUT'!$B$6:$E$137,4,FALSE)="","",(VLOOKUP($B130,'Messieurs BRUT'!$B$6:$E$137,4,FALSE)))</f>
        <v>5</v>
      </c>
      <c r="F130" s="45">
        <f>IF(VLOOKUP($B130,'Messieurs NET'!$B$6:E$137,4,FALSE)="","",(VLOOKUP($B130,'Messieurs NET'!$B$6:$E$137,4,FALSE)))</f>
        <v>28</v>
      </c>
      <c r="G130" s="68">
        <f t="shared" si="42"/>
        <v>33</v>
      </c>
      <c r="H130" s="45" t="str">
        <f>IF(VLOOKUP($B130,'Messieurs BRUT'!$B$6:$F$137,5,FALSE)="","",(VLOOKUP($B130,'Messieurs BRUT'!$B$6:$F$137,5,FALSE)))</f>
        <v/>
      </c>
      <c r="I130" s="45" t="str">
        <f>IF(VLOOKUP($B130,'Messieurs NET'!$B$6:$F$137,5,FALSE)="","",(VLOOKUP($B130,'Messieurs NET'!$B$6:$F$137,5,FALSE)))</f>
        <v/>
      </c>
      <c r="J130" s="68" t="str">
        <f t="shared" si="43"/>
        <v/>
      </c>
      <c r="K130" s="45" t="str">
        <f>IF(VLOOKUP($B130,'Messieurs BRUT'!$B$6:$G$137,6,FALSE)="","",(VLOOKUP($B130,'Messieurs BRUT'!$B$6:$G$137,6,FALSE)))</f>
        <v/>
      </c>
      <c r="L130" s="45" t="str">
        <f>IF(VLOOKUP($B130,'Messieurs NET'!$B$6:$G$137,6,FALSE)="","",(VLOOKUP($B130,'Messieurs NET'!$B$6:$G$137,6,FALSE)))</f>
        <v/>
      </c>
      <c r="M130" s="68" t="str">
        <f t="shared" si="44"/>
        <v/>
      </c>
      <c r="N130" s="45" t="str">
        <f>IF(VLOOKUP($B130,'Messieurs BRUT'!$B$6:$H$137,7,FALSE)="","",(VLOOKUP($B130,'Messieurs BRUT'!$B$6:$H$137,7,FALSE)))</f>
        <v/>
      </c>
      <c r="O130" s="45" t="str">
        <f>IF(VLOOKUP($B130,'Messieurs NET'!$B$6:$H$137,7,FALSE)="","",(VLOOKUP($B130,'Messieurs NET'!$B$6:$H$137,7,FALSE)))</f>
        <v/>
      </c>
      <c r="P130" s="68" t="str">
        <f t="shared" si="45"/>
        <v/>
      </c>
      <c r="Q130" s="45" t="str">
        <f>IF(VLOOKUP($B130,'Messieurs BRUT'!$B$6:$J$137,8,FALSE)="","",(VLOOKUP($B130,'Messieurs BRUT'!$B$6:$J$137,8,FALSE)))</f>
        <v/>
      </c>
      <c r="R130" s="45" t="str">
        <f>IF(VLOOKUP($B130,'Messieurs NET'!$B$6:$J$137,8,FALSE)="","",(VLOOKUP($B130,'Messieurs NET'!$B$6:$J$137,8,FALSE)))</f>
        <v/>
      </c>
      <c r="S130" s="68" t="str">
        <f t="shared" si="46"/>
        <v/>
      </c>
      <c r="T130" s="45" t="str">
        <f>IF(VLOOKUP($B130,'Messieurs BRUT'!$B$6:$J$137,9,FALSE)="","",(VLOOKUP($B130,'Messieurs BRUT'!$B$6:$J$137,9,FALSE)))</f>
        <v/>
      </c>
      <c r="U130" s="45" t="str">
        <f>IF(VLOOKUP($B130,'Messieurs NET'!$B$6:$J$137,9,FALSE)="","",(VLOOKUP($B130,'Messieurs NET'!$B$6:$J$137,9,FALSE)))</f>
        <v/>
      </c>
      <c r="V130" s="68" t="str">
        <f t="shared" si="47"/>
        <v/>
      </c>
      <c r="W130" s="45" t="str">
        <f>IF(VLOOKUP($B130,'Messieurs BRUT'!$B$6:$M$137,10,FALSE)="","",(VLOOKUP($B130,'Messieurs BRUT'!$B$6:$M$137,10,FALSE)))</f>
        <v/>
      </c>
      <c r="X130" s="45" t="str">
        <f>IF(VLOOKUP($B130,'Messieurs NET'!$B$6:$M$137,10,FALSE)="","",(VLOOKUP($B130,'Messieurs NET'!$B$6:$M$137,10,FALSE)))</f>
        <v/>
      </c>
      <c r="Y130" s="68" t="str">
        <f t="shared" si="48"/>
        <v/>
      </c>
      <c r="Z130" s="45" t="str">
        <f>IF(VLOOKUP($B130,'Messieurs BRUT'!$B$6:$L$137,11,FALSE)="","",(VLOOKUP($B130,'Messieurs BRUT'!$B$6:$L$137,11,FALSE)))</f>
        <v/>
      </c>
      <c r="AA130" s="45" t="str">
        <f>IF(VLOOKUP($B130,'Messieurs NET'!$B$6:$L$137,11,FALSE)="","",(VLOOKUP($B130,'Messieurs NET'!$B$6:$L$137,11,FALSE)))</f>
        <v/>
      </c>
      <c r="AB130" s="68" t="str">
        <f t="shared" si="49"/>
        <v/>
      </c>
      <c r="AC130" s="45" t="str">
        <f>IF(VLOOKUP($B130,'Messieurs BRUT'!$B$6:$M$137,12,FALSE)="","",(VLOOKUP($B130,'Messieurs BRUT'!$B$6:$M$137,12,FALSE)))</f>
        <v/>
      </c>
      <c r="AD130" s="45" t="str">
        <f>IF(VLOOKUP($B130,'Messieurs NET'!$B$6:$M$137,12,FALSE)="","",(VLOOKUP($B130,'Messieurs NET'!$B$6:$M$137,12,FALSE)))</f>
        <v/>
      </c>
      <c r="AE130" s="68" t="str">
        <f t="shared" si="50"/>
        <v/>
      </c>
      <c r="AF130" s="45" t="str">
        <f>IF(VLOOKUP($B130,'Messieurs BRUT'!$B$6:$N$137,13,FALSE)="","",(VLOOKUP($B130,'Messieurs BRUT'!$B$6:$N$137,13,FALSE)))</f>
        <v/>
      </c>
      <c r="AG130" s="45" t="str">
        <f>IF(VLOOKUP($B130,'Messieurs NET'!$B$6:$N$137,13,FALSE)="","",(VLOOKUP($B130,'Messieurs NET'!$B$6:$N$137,13,FALSE)))</f>
        <v/>
      </c>
      <c r="AH130" s="68" t="str">
        <f t="shared" si="51"/>
        <v/>
      </c>
      <c r="AI130" s="68">
        <f t="shared" si="52"/>
        <v>33</v>
      </c>
      <c r="AJ130" s="69">
        <f t="shared" si="53"/>
        <v>1</v>
      </c>
      <c r="AK130" s="69">
        <f>IF(AJ130&lt;8,0,+SMALL(($G130,$J130,$M130,$P130,$S130,$V130,$Y130,$AB130,$AE130,$AH130),1))</f>
        <v>0</v>
      </c>
      <c r="AL130" s="69">
        <f>IF(AJ130&lt;9,0,+SMALL(($G130,$J130,$M130,$P130,$S130,$V130,$Y130,$AB130,$AE130,$AH130),2))</f>
        <v>0</v>
      </c>
      <c r="AM130" s="69">
        <f>IF(AJ130&lt;10,0,+SMALL(($G130,$J130,$M130,$P130,$S130,$V130,$Y130,$AB130,$AE130,$AH130),3))</f>
        <v>0</v>
      </c>
      <c r="AN130" s="69">
        <f t="shared" si="54"/>
        <v>33</v>
      </c>
      <c r="AO130" s="69">
        <f t="shared" si="55"/>
        <v>125</v>
      </c>
    </row>
    <row r="131" spans="2:41" ht="14.4">
      <c r="B131" s="65" t="s">
        <v>200</v>
      </c>
      <c r="C131" s="45"/>
      <c r="D131" s="64" t="s">
        <v>61</v>
      </c>
      <c r="E131" s="45">
        <f>IF(VLOOKUP($B131,'Messieurs BRUT'!$B$6:$E$137,4,FALSE)="","",(VLOOKUP($B131,'Messieurs BRUT'!$B$6:$E$137,4,FALSE)))</f>
        <v>9</v>
      </c>
      <c r="F131" s="45">
        <f>IF(VLOOKUP($B131,'Messieurs NET'!$B$6:E$137,4,FALSE)="","",(VLOOKUP($B131,'Messieurs NET'!$B$6:$E$137,4,FALSE)))</f>
        <v>22</v>
      </c>
      <c r="G131" s="68">
        <f t="shared" si="42"/>
        <v>31</v>
      </c>
      <c r="H131" s="45" t="str">
        <f>IF(VLOOKUP($B131,'Messieurs BRUT'!$B$6:$F$137,5,FALSE)="","",(VLOOKUP($B131,'Messieurs BRUT'!$B$6:$F$137,5,FALSE)))</f>
        <v/>
      </c>
      <c r="I131" s="45" t="str">
        <f>IF(VLOOKUP($B131,'Messieurs NET'!$B$6:$F$137,5,FALSE)="","",(VLOOKUP($B131,'Messieurs NET'!$B$6:$F$137,5,FALSE)))</f>
        <v/>
      </c>
      <c r="J131" s="68" t="str">
        <f t="shared" si="43"/>
        <v/>
      </c>
      <c r="K131" s="45" t="str">
        <f>IF(VLOOKUP($B131,'Messieurs BRUT'!$B$6:$G$137,6,FALSE)="","",(VLOOKUP($B131,'Messieurs BRUT'!$B$6:$G$137,6,FALSE)))</f>
        <v/>
      </c>
      <c r="L131" s="45" t="str">
        <f>IF(VLOOKUP($B131,'Messieurs NET'!$B$6:$G$137,6,FALSE)="","",(VLOOKUP($B131,'Messieurs NET'!$B$6:$G$137,6,FALSE)))</f>
        <v/>
      </c>
      <c r="M131" s="68" t="str">
        <f t="shared" si="44"/>
        <v/>
      </c>
      <c r="N131" s="45" t="str">
        <f>IF(VLOOKUP($B131,'Messieurs BRUT'!$B$6:$H$137,7,FALSE)="","",(VLOOKUP($B131,'Messieurs BRUT'!$B$6:$H$137,7,FALSE)))</f>
        <v/>
      </c>
      <c r="O131" s="45" t="str">
        <f>IF(VLOOKUP($B131,'Messieurs NET'!$B$6:$H$137,7,FALSE)="","",(VLOOKUP($B131,'Messieurs NET'!$B$6:$H$137,7,FALSE)))</f>
        <v/>
      </c>
      <c r="P131" s="68" t="str">
        <f t="shared" si="45"/>
        <v/>
      </c>
      <c r="Q131" s="45" t="str">
        <f>IF(VLOOKUP($B131,'Messieurs BRUT'!$B$6:$J$137,8,FALSE)="","",(VLOOKUP($B131,'Messieurs BRUT'!$B$6:$J$137,8,FALSE)))</f>
        <v/>
      </c>
      <c r="R131" s="45" t="str">
        <f>IF(VLOOKUP($B131,'Messieurs NET'!$B$6:$J$137,8,FALSE)="","",(VLOOKUP($B131,'Messieurs NET'!$B$6:$J$137,8,FALSE)))</f>
        <v/>
      </c>
      <c r="S131" s="68" t="str">
        <f t="shared" si="46"/>
        <v/>
      </c>
      <c r="T131" s="45" t="str">
        <f>IF(VLOOKUP($B131,'Messieurs BRUT'!$B$6:$J$137,9,FALSE)="","",(VLOOKUP($B131,'Messieurs BRUT'!$B$6:$J$137,9,FALSE)))</f>
        <v/>
      </c>
      <c r="U131" s="45" t="str">
        <f>IF(VLOOKUP($B131,'Messieurs NET'!$B$6:$J$137,9,FALSE)="","",(VLOOKUP($B131,'Messieurs NET'!$B$6:$J$137,9,FALSE)))</f>
        <v/>
      </c>
      <c r="V131" s="68" t="str">
        <f t="shared" si="47"/>
        <v/>
      </c>
      <c r="W131" s="45" t="str">
        <f>IF(VLOOKUP($B131,'Messieurs BRUT'!$B$6:$M$137,10,FALSE)="","",(VLOOKUP($B131,'Messieurs BRUT'!$B$6:$M$137,10,FALSE)))</f>
        <v/>
      </c>
      <c r="X131" s="45" t="str">
        <f>IF(VLOOKUP($B131,'Messieurs NET'!$B$6:$M$137,10,FALSE)="","",(VLOOKUP($B131,'Messieurs NET'!$B$6:$M$137,10,FALSE)))</f>
        <v/>
      </c>
      <c r="Y131" s="68" t="str">
        <f t="shared" si="48"/>
        <v/>
      </c>
      <c r="Z131" s="45" t="str">
        <f>IF(VLOOKUP($B131,'Messieurs BRUT'!$B$6:$L$137,11,FALSE)="","",(VLOOKUP($B131,'Messieurs BRUT'!$B$6:$L$137,11,FALSE)))</f>
        <v/>
      </c>
      <c r="AA131" s="45" t="str">
        <f>IF(VLOOKUP($B131,'Messieurs NET'!$B$6:$L$137,11,FALSE)="","",(VLOOKUP($B131,'Messieurs NET'!$B$6:$L$137,11,FALSE)))</f>
        <v/>
      </c>
      <c r="AB131" s="68" t="str">
        <f t="shared" si="49"/>
        <v/>
      </c>
      <c r="AC131" s="45" t="str">
        <f>IF(VLOOKUP($B131,'Messieurs BRUT'!$B$6:$M$137,12,FALSE)="","",(VLOOKUP($B131,'Messieurs BRUT'!$B$6:$M$137,12,FALSE)))</f>
        <v/>
      </c>
      <c r="AD131" s="45" t="str">
        <f>IF(VLOOKUP($B131,'Messieurs NET'!$B$6:$M$137,12,FALSE)="","",(VLOOKUP($B131,'Messieurs NET'!$B$6:$M$137,12,FALSE)))</f>
        <v/>
      </c>
      <c r="AE131" s="68" t="str">
        <f t="shared" si="50"/>
        <v/>
      </c>
      <c r="AF131" s="45" t="str">
        <f>IF(VLOOKUP($B131,'Messieurs BRUT'!$B$6:$N$137,13,FALSE)="","",(VLOOKUP($B131,'Messieurs BRUT'!$B$6:$N$137,13,FALSE)))</f>
        <v/>
      </c>
      <c r="AG131" s="45" t="str">
        <f>IF(VLOOKUP($B131,'Messieurs NET'!$B$6:$N$137,13,FALSE)="","",(VLOOKUP($B131,'Messieurs NET'!$B$6:$N$137,13,FALSE)))</f>
        <v/>
      </c>
      <c r="AH131" s="68" t="str">
        <f t="shared" si="51"/>
        <v/>
      </c>
      <c r="AI131" s="68">
        <f t="shared" si="52"/>
        <v>31</v>
      </c>
      <c r="AJ131" s="69">
        <f t="shared" si="53"/>
        <v>1</v>
      </c>
      <c r="AK131" s="69">
        <f>IF(AJ131&lt;8,0,+SMALL(($G131,$J131,$M131,$P131,$S131,$V131,$Y131,$AB131,$AE131,$AH131),1))</f>
        <v>0</v>
      </c>
      <c r="AL131" s="69">
        <f>IF(AJ131&lt;9,0,+SMALL(($G131,$J131,$M131,$P131,$S131,$V131,$Y131,$AB131,$AE131,$AH131),2))</f>
        <v>0</v>
      </c>
      <c r="AM131" s="69">
        <f>IF(AJ131&lt;10,0,+SMALL(($G131,$J131,$M131,$P131,$S131,$V131,$Y131,$AB131,$AE131,$AH131),3))</f>
        <v>0</v>
      </c>
      <c r="AN131" s="69">
        <f t="shared" si="54"/>
        <v>31</v>
      </c>
      <c r="AO131" s="69">
        <f t="shared" si="55"/>
        <v>126</v>
      </c>
    </row>
    <row r="132" spans="2:41" ht="14.4">
      <c r="B132" s="65" t="s">
        <v>309</v>
      </c>
      <c r="C132" s="45"/>
      <c r="D132" s="64" t="s">
        <v>61</v>
      </c>
      <c r="E132" s="45" t="str">
        <f>IF(VLOOKUP($B132,'Messieurs BRUT'!$B$6:$E$137,4,FALSE)="","",(VLOOKUP($B132,'Messieurs BRUT'!$B$6:$E$137,4,FALSE)))</f>
        <v/>
      </c>
      <c r="F132" s="45" t="str">
        <f>IF(VLOOKUP($B132,'Messieurs NET'!$B$6:E$137,4,FALSE)="","",(VLOOKUP($B132,'Messieurs NET'!$B$6:$E$137,4,FALSE)))</f>
        <v/>
      </c>
      <c r="G132" s="68" t="str">
        <f t="shared" si="42"/>
        <v/>
      </c>
      <c r="H132" s="45" t="str">
        <f>IF(VLOOKUP($B132,'Messieurs BRUT'!$B$6:$F$137,5,FALSE)="","",(VLOOKUP($B132,'Messieurs BRUT'!$B$6:$F$137,5,FALSE)))</f>
        <v/>
      </c>
      <c r="I132" s="45" t="str">
        <f>IF(VLOOKUP($B132,'Messieurs NET'!$B$6:$F$137,5,FALSE)="","",(VLOOKUP($B132,'Messieurs NET'!$B$6:$F$137,5,FALSE)))</f>
        <v/>
      </c>
      <c r="J132" s="68" t="str">
        <f t="shared" si="43"/>
        <v/>
      </c>
      <c r="K132" s="45" t="str">
        <f>IF(VLOOKUP($B132,'Messieurs BRUT'!$B$6:$G$137,6,FALSE)="","",(VLOOKUP($B132,'Messieurs BRUT'!$B$6:$G$137,6,FALSE)))</f>
        <v/>
      </c>
      <c r="L132" s="45" t="str">
        <f>IF(VLOOKUP($B132,'Messieurs NET'!$B$6:$G$137,6,FALSE)="","",(VLOOKUP($B132,'Messieurs NET'!$B$6:$G$137,6,FALSE)))</f>
        <v/>
      </c>
      <c r="M132" s="68" t="str">
        <f t="shared" si="44"/>
        <v/>
      </c>
      <c r="N132" s="45" t="str">
        <f>IF(VLOOKUP($B132,'Messieurs BRUT'!$B$6:$H$137,7,FALSE)="","",(VLOOKUP($B132,'Messieurs BRUT'!$B$6:$H$137,7,FALSE)))</f>
        <v/>
      </c>
      <c r="O132" s="45" t="str">
        <f>IF(VLOOKUP($B132,'Messieurs NET'!$B$6:$H$137,7,FALSE)="","",(VLOOKUP($B132,'Messieurs NET'!$B$6:$H$137,7,FALSE)))</f>
        <v/>
      </c>
      <c r="P132" s="68" t="str">
        <f t="shared" si="45"/>
        <v/>
      </c>
      <c r="Q132" s="45" t="str">
        <f>IF(VLOOKUP($B132,'Messieurs BRUT'!$B$6:$J$137,8,FALSE)="","",(VLOOKUP($B132,'Messieurs BRUT'!$B$6:$J$137,8,FALSE)))</f>
        <v/>
      </c>
      <c r="R132" s="45" t="str">
        <f>IF(VLOOKUP($B132,'Messieurs NET'!$B$6:$J$137,8,FALSE)="","",(VLOOKUP($B132,'Messieurs NET'!$B$6:$J$137,8,FALSE)))</f>
        <v/>
      </c>
      <c r="S132" s="68" t="str">
        <f t="shared" si="46"/>
        <v/>
      </c>
      <c r="T132" s="45" t="str">
        <f>IF(VLOOKUP($B132,'Messieurs BRUT'!$B$6:$J$137,9,FALSE)="","",(VLOOKUP($B132,'Messieurs BRUT'!$B$6:$J$137,9,FALSE)))</f>
        <v/>
      </c>
      <c r="U132" s="45" t="str">
        <f>IF(VLOOKUP($B132,'Messieurs NET'!$B$6:$J$137,9,FALSE)="","",(VLOOKUP($B132,'Messieurs NET'!$B$6:$J$137,9,FALSE)))</f>
        <v/>
      </c>
      <c r="V132" s="68" t="str">
        <f t="shared" si="47"/>
        <v/>
      </c>
      <c r="W132" s="45" t="str">
        <f>IF(VLOOKUP($B132,'Messieurs BRUT'!$B$6:$M$137,10,FALSE)="","",(VLOOKUP($B132,'Messieurs BRUT'!$B$6:$M$137,10,FALSE)))</f>
        <v/>
      </c>
      <c r="X132" s="45" t="str">
        <f>IF(VLOOKUP($B132,'Messieurs NET'!$B$6:$M$137,10,FALSE)="","",(VLOOKUP($B132,'Messieurs NET'!$B$6:$M$137,10,FALSE)))</f>
        <v/>
      </c>
      <c r="Y132" s="68" t="str">
        <f t="shared" si="48"/>
        <v/>
      </c>
      <c r="Z132" s="45" t="str">
        <f>IF(VLOOKUP($B132,'Messieurs BRUT'!$B$6:$L$137,11,FALSE)="","",(VLOOKUP($B132,'Messieurs BRUT'!$B$6:$L$137,11,FALSE)))</f>
        <v/>
      </c>
      <c r="AA132" s="45" t="str">
        <f>IF(VLOOKUP($B132,'Messieurs NET'!$B$6:$L$137,11,FALSE)="","",(VLOOKUP($B132,'Messieurs NET'!$B$6:$L$137,11,FALSE)))</f>
        <v/>
      </c>
      <c r="AB132" s="68" t="str">
        <f t="shared" si="49"/>
        <v/>
      </c>
      <c r="AC132" s="45" t="str">
        <f>IF(VLOOKUP($B132,'Messieurs BRUT'!$B$6:$M$137,12,FALSE)="","",(VLOOKUP($B132,'Messieurs BRUT'!$B$6:$M$137,12,FALSE)))</f>
        <v/>
      </c>
      <c r="AD132" s="45" t="str">
        <f>IF(VLOOKUP($B132,'Messieurs NET'!$B$6:$M$137,12,FALSE)="","",(VLOOKUP($B132,'Messieurs NET'!$B$6:$M$137,12,FALSE)))</f>
        <v/>
      </c>
      <c r="AE132" s="68" t="str">
        <f t="shared" si="50"/>
        <v/>
      </c>
      <c r="AF132" s="45">
        <f>IF(VLOOKUP($B132,'Messieurs BRUT'!$B$6:$N$137,13,FALSE)="","",(VLOOKUP($B132,'Messieurs BRUT'!$B$6:$N$137,13,FALSE)))</f>
        <v>8</v>
      </c>
      <c r="AG132" s="45">
        <f>IF(VLOOKUP($B132,'Messieurs NET'!$B$6:$N$137,13,FALSE)="","",(VLOOKUP($B132,'Messieurs NET'!$B$6:$N$137,13,FALSE)))</f>
        <v>22</v>
      </c>
      <c r="AH132" s="68">
        <f t="shared" si="51"/>
        <v>30</v>
      </c>
      <c r="AI132" s="68">
        <f t="shared" si="52"/>
        <v>30</v>
      </c>
      <c r="AJ132" s="69">
        <f t="shared" si="53"/>
        <v>1</v>
      </c>
      <c r="AK132" s="69">
        <f>IF(AJ132&lt;8,0,+SMALL(($G132,$J132,$M132,$P132,$S132,$V132,$Y132,$AB132,$AE132,$AH132),1))</f>
        <v>0</v>
      </c>
      <c r="AL132" s="69">
        <f>IF(AJ132&lt;9,0,+SMALL(($G132,$J132,$M132,$P132,$S132,$V132,$Y132,$AB132,$AE132,$AH132),2))</f>
        <v>0</v>
      </c>
      <c r="AM132" s="69">
        <f>IF(AJ132&lt;10,0,+SMALL(($G132,$J132,$M132,$P132,$S132,$V132,$Y132,$AB132,$AE132,$AH132),3))</f>
        <v>0</v>
      </c>
      <c r="AN132" s="69">
        <f t="shared" si="54"/>
        <v>30</v>
      </c>
      <c r="AO132" s="69">
        <f t="shared" si="55"/>
        <v>127</v>
      </c>
    </row>
    <row r="133" spans="2:41" ht="14.4">
      <c r="B133" s="65" t="s">
        <v>310</v>
      </c>
      <c r="C133" s="45"/>
      <c r="D133" s="89" t="s">
        <v>132</v>
      </c>
      <c r="E133" s="45" t="str">
        <f>IF(VLOOKUP($B133,'Messieurs BRUT'!$B$6:$E$137,4,FALSE)="","",(VLOOKUP($B133,'Messieurs BRUT'!$B$6:$E$137,4,FALSE)))</f>
        <v/>
      </c>
      <c r="F133" s="45" t="str">
        <f>IF(VLOOKUP($B133,'Messieurs NET'!$B$6:E$137,4,FALSE)="","",(VLOOKUP($B133,'Messieurs NET'!$B$6:$E$137,4,FALSE)))</f>
        <v/>
      </c>
      <c r="G133" s="68" t="str">
        <f t="shared" si="42"/>
        <v/>
      </c>
      <c r="H133" s="45" t="str">
        <f>IF(VLOOKUP($B133,'Messieurs BRUT'!$B$6:$F$137,5,FALSE)="","",(VLOOKUP($B133,'Messieurs BRUT'!$B$6:$F$137,5,FALSE)))</f>
        <v/>
      </c>
      <c r="I133" s="45" t="str">
        <f>IF(VLOOKUP($B133,'Messieurs NET'!$B$6:$F$137,5,FALSE)="","",(VLOOKUP($B133,'Messieurs NET'!$B$6:$F$137,5,FALSE)))</f>
        <v/>
      </c>
      <c r="J133" s="68" t="str">
        <f t="shared" si="43"/>
        <v/>
      </c>
      <c r="K133" s="45" t="str">
        <f>IF(VLOOKUP($B133,'Messieurs BRUT'!$B$6:$G$137,6,FALSE)="","",(VLOOKUP($B133,'Messieurs BRUT'!$B$6:$G$137,6,FALSE)))</f>
        <v/>
      </c>
      <c r="L133" s="45" t="str">
        <f>IF(VLOOKUP($B133,'Messieurs NET'!$B$6:$G$137,6,FALSE)="","",(VLOOKUP($B133,'Messieurs NET'!$B$6:$G$137,6,FALSE)))</f>
        <v/>
      </c>
      <c r="M133" s="68" t="str">
        <f t="shared" si="44"/>
        <v/>
      </c>
      <c r="N133" s="45" t="str">
        <f>IF(VLOOKUP($B133,'Messieurs BRUT'!$B$6:$H$137,7,FALSE)="","",(VLOOKUP($B133,'Messieurs BRUT'!$B$6:$H$137,7,FALSE)))</f>
        <v/>
      </c>
      <c r="O133" s="45" t="str">
        <f>IF(VLOOKUP($B133,'Messieurs NET'!$B$6:$H$137,7,FALSE)="","",(VLOOKUP($B133,'Messieurs NET'!$B$6:$H$137,7,FALSE)))</f>
        <v/>
      </c>
      <c r="P133" s="68" t="str">
        <f t="shared" si="45"/>
        <v/>
      </c>
      <c r="Q133" s="45" t="str">
        <f>IF(VLOOKUP($B133,'Messieurs BRUT'!$B$6:$J$137,8,FALSE)="","",(VLOOKUP($B133,'Messieurs BRUT'!$B$6:$J$137,8,FALSE)))</f>
        <v/>
      </c>
      <c r="R133" s="45" t="str">
        <f>IF(VLOOKUP($B133,'Messieurs NET'!$B$6:$J$137,8,FALSE)="","",(VLOOKUP($B133,'Messieurs NET'!$B$6:$J$137,8,FALSE)))</f>
        <v/>
      </c>
      <c r="S133" s="68" t="str">
        <f t="shared" si="46"/>
        <v/>
      </c>
      <c r="T133" s="45" t="str">
        <f>IF(VLOOKUP($B133,'Messieurs BRUT'!$B$6:$J$137,9,FALSE)="","",(VLOOKUP($B133,'Messieurs BRUT'!$B$6:$J$137,9,FALSE)))</f>
        <v/>
      </c>
      <c r="U133" s="45" t="str">
        <f>IF(VLOOKUP($B133,'Messieurs NET'!$B$6:$J$137,9,FALSE)="","",(VLOOKUP($B133,'Messieurs NET'!$B$6:$J$137,9,FALSE)))</f>
        <v/>
      </c>
      <c r="V133" s="68" t="str">
        <f t="shared" si="47"/>
        <v/>
      </c>
      <c r="W133" s="45" t="str">
        <f>IF(VLOOKUP($B133,'Messieurs BRUT'!$B$6:$M$137,10,FALSE)="","",(VLOOKUP($B133,'Messieurs BRUT'!$B$6:$M$137,10,FALSE)))</f>
        <v/>
      </c>
      <c r="X133" s="45" t="str">
        <f>IF(VLOOKUP($B133,'Messieurs NET'!$B$6:$M$137,10,FALSE)="","",(VLOOKUP($B133,'Messieurs NET'!$B$6:$M$137,10,FALSE)))</f>
        <v/>
      </c>
      <c r="Y133" s="68" t="str">
        <f t="shared" si="48"/>
        <v/>
      </c>
      <c r="Z133" s="45" t="str">
        <f>IF(VLOOKUP($B133,'Messieurs BRUT'!$B$6:$L$137,11,FALSE)="","",(VLOOKUP($B133,'Messieurs BRUT'!$B$6:$L$137,11,FALSE)))</f>
        <v/>
      </c>
      <c r="AA133" s="45" t="str">
        <f>IF(VLOOKUP($B133,'Messieurs NET'!$B$6:$L$137,11,FALSE)="","",(VLOOKUP($B133,'Messieurs NET'!$B$6:$L$137,11,FALSE)))</f>
        <v/>
      </c>
      <c r="AB133" s="68" t="str">
        <f t="shared" si="49"/>
        <v/>
      </c>
      <c r="AC133" s="45" t="str">
        <f>IF(VLOOKUP($B133,'Messieurs BRUT'!$B$6:$M$137,12,FALSE)="","",(VLOOKUP($B133,'Messieurs BRUT'!$B$6:$M$137,12,FALSE)))</f>
        <v/>
      </c>
      <c r="AD133" s="45" t="str">
        <f>IF(VLOOKUP($B133,'Messieurs NET'!$B$6:$M$137,12,FALSE)="","",(VLOOKUP($B133,'Messieurs NET'!$B$6:$M$137,12,FALSE)))</f>
        <v/>
      </c>
      <c r="AE133" s="68" t="str">
        <f t="shared" si="50"/>
        <v/>
      </c>
      <c r="AF133" s="45">
        <f>IF(VLOOKUP($B133,'Messieurs BRUT'!$B$6:$N$137,13,FALSE)="","",(VLOOKUP($B133,'Messieurs BRUT'!$B$6:$N$137,13,FALSE)))</f>
        <v>6</v>
      </c>
      <c r="AG133" s="45">
        <f>IF(VLOOKUP($B133,'Messieurs NET'!$B$6:$N$137,13,FALSE)="","",(VLOOKUP($B133,'Messieurs NET'!$B$6:$N$137,13,FALSE)))</f>
        <v>21</v>
      </c>
      <c r="AH133" s="68">
        <f t="shared" si="51"/>
        <v>27</v>
      </c>
      <c r="AI133" s="68">
        <f t="shared" si="52"/>
        <v>27</v>
      </c>
      <c r="AJ133" s="69">
        <f t="shared" si="53"/>
        <v>1</v>
      </c>
      <c r="AK133" s="69">
        <f>IF(AJ133&lt;8,0,+SMALL(($G133,$J133,$M133,$P133,$S133,$V133,$Y133,$AB133,$AE133,$AH133),1))</f>
        <v>0</v>
      </c>
      <c r="AL133" s="69">
        <f>IF(AJ133&lt;9,0,+SMALL(($G133,$J133,$M133,$P133,$S133,$V133,$Y133,$AB133,$AE133,$AH133),2))</f>
        <v>0</v>
      </c>
      <c r="AM133" s="69">
        <f>IF(AJ133&lt;10,0,+SMALL(($G133,$J133,$M133,$P133,$S133,$V133,$Y133,$AB133,$AE133,$AH133),3))</f>
        <v>0</v>
      </c>
      <c r="AN133" s="69">
        <f t="shared" si="54"/>
        <v>27</v>
      </c>
      <c r="AO133" s="69">
        <f t="shared" si="55"/>
        <v>128</v>
      </c>
    </row>
    <row r="134" spans="2:41" ht="14.4">
      <c r="B134" s="65" t="s">
        <v>192</v>
      </c>
      <c r="C134" s="45"/>
      <c r="D134" s="94" t="s">
        <v>20</v>
      </c>
      <c r="E134" s="45">
        <f>IF(VLOOKUP($B134,'Messieurs BRUT'!$B$6:$E$137,4,FALSE)="","",(VLOOKUP($B134,'Messieurs BRUT'!$B$6:$E$137,4,FALSE)))</f>
        <v>8</v>
      </c>
      <c r="F134" s="45">
        <f>IF(VLOOKUP($B134,'Messieurs NET'!$B$6:E$137,4,FALSE)="","",(VLOOKUP($B134,'Messieurs NET'!$B$6:$E$137,4,FALSE)))</f>
        <v>19</v>
      </c>
      <c r="G134" s="68">
        <f t="shared" ref="G134:G136" si="56">IF(F134="","",SUM(E134:F134))</f>
        <v>27</v>
      </c>
      <c r="H134" s="45" t="str">
        <f>IF(VLOOKUP($B134,'Messieurs BRUT'!$B$6:$F$137,5,FALSE)="","",(VLOOKUP($B134,'Messieurs BRUT'!$B$6:$F$137,5,FALSE)))</f>
        <v/>
      </c>
      <c r="I134" s="45" t="str">
        <f>IF(VLOOKUP($B134,'Messieurs NET'!$B$6:$F$137,5,FALSE)="","",(VLOOKUP($B134,'Messieurs NET'!$B$6:$F$137,5,FALSE)))</f>
        <v/>
      </c>
      <c r="J134" s="68" t="str">
        <f t="shared" ref="J134:J136" si="57">IF(I134="","",SUM(H134:I134))</f>
        <v/>
      </c>
      <c r="K134" s="45" t="str">
        <f>IF(VLOOKUP($B134,'Messieurs BRUT'!$B$6:$G$137,6,FALSE)="","",(VLOOKUP($B134,'Messieurs BRUT'!$B$6:$G$137,6,FALSE)))</f>
        <v/>
      </c>
      <c r="L134" s="45" t="str">
        <f>IF(VLOOKUP($B134,'Messieurs NET'!$B$6:$G$137,6,FALSE)="","",(VLOOKUP($B134,'Messieurs NET'!$B$6:$G$137,6,FALSE)))</f>
        <v/>
      </c>
      <c r="M134" s="68" t="str">
        <f t="shared" ref="M134:M136" si="58">IF(L134="","",SUM(K134:L134))</f>
        <v/>
      </c>
      <c r="N134" s="45" t="str">
        <f>IF(VLOOKUP($B134,'Messieurs BRUT'!$B$6:$H$137,7,FALSE)="","",(VLOOKUP($B134,'Messieurs BRUT'!$B$6:$H$137,7,FALSE)))</f>
        <v/>
      </c>
      <c r="O134" s="45" t="str">
        <f>IF(VLOOKUP($B134,'Messieurs NET'!$B$6:$H$137,7,FALSE)="","",(VLOOKUP($B134,'Messieurs NET'!$B$6:$H$137,7,FALSE)))</f>
        <v/>
      </c>
      <c r="P134" s="68" t="str">
        <f t="shared" ref="P134:P136" si="59">IF(O134="","",SUM(N134:O134))</f>
        <v/>
      </c>
      <c r="Q134" s="45" t="str">
        <f>IF(VLOOKUP($B134,'Messieurs BRUT'!$B$6:$J$137,8,FALSE)="","",(VLOOKUP($B134,'Messieurs BRUT'!$B$6:$J$137,8,FALSE)))</f>
        <v/>
      </c>
      <c r="R134" s="45" t="str">
        <f>IF(VLOOKUP($B134,'Messieurs NET'!$B$6:$J$137,8,FALSE)="","",(VLOOKUP($B134,'Messieurs NET'!$B$6:$J$137,8,FALSE)))</f>
        <v/>
      </c>
      <c r="S134" s="68" t="str">
        <f t="shared" ref="S134:S136" si="60">IF(R134="","",SUM(Q134:R134))</f>
        <v/>
      </c>
      <c r="T134" s="45" t="str">
        <f>IF(VLOOKUP($B134,'Messieurs BRUT'!$B$6:$J$137,9,FALSE)="","",(VLOOKUP($B134,'Messieurs BRUT'!$B$6:$J$137,9,FALSE)))</f>
        <v/>
      </c>
      <c r="U134" s="45" t="str">
        <f>IF(VLOOKUP($B134,'Messieurs NET'!$B$6:$J$137,9,FALSE)="","",(VLOOKUP($B134,'Messieurs NET'!$B$6:$J$137,9,FALSE)))</f>
        <v/>
      </c>
      <c r="V134" s="68" t="str">
        <f t="shared" ref="V134:V136" si="61">IF(U134="","",SUM(T134:U134))</f>
        <v/>
      </c>
      <c r="W134" s="45" t="str">
        <f>IF(VLOOKUP($B134,'Messieurs BRUT'!$B$6:$M$137,10,FALSE)="","",(VLOOKUP($B134,'Messieurs BRUT'!$B$6:$M$137,10,FALSE)))</f>
        <v/>
      </c>
      <c r="X134" s="45" t="str">
        <f>IF(VLOOKUP($B134,'Messieurs NET'!$B$6:$M$137,10,FALSE)="","",(VLOOKUP($B134,'Messieurs NET'!$B$6:$M$137,10,FALSE)))</f>
        <v/>
      </c>
      <c r="Y134" s="68" t="str">
        <f t="shared" ref="Y134:Y136" si="62">IF(X134="","",SUM(W134:X134))</f>
        <v/>
      </c>
      <c r="Z134" s="45" t="str">
        <f>IF(VLOOKUP($B134,'Messieurs BRUT'!$B$6:$L$137,11,FALSE)="","",(VLOOKUP($B134,'Messieurs BRUT'!$B$6:$L$137,11,FALSE)))</f>
        <v/>
      </c>
      <c r="AA134" s="45" t="str">
        <f>IF(VLOOKUP($B134,'Messieurs NET'!$B$6:$L$137,11,FALSE)="","",(VLOOKUP($B134,'Messieurs NET'!$B$6:$L$137,11,FALSE)))</f>
        <v/>
      </c>
      <c r="AB134" s="68" t="str">
        <f t="shared" ref="AB134:AB136" si="63">IF(AA134="","",SUM(Z134:AA134))</f>
        <v/>
      </c>
      <c r="AC134" s="45" t="str">
        <f>IF(VLOOKUP($B134,'Messieurs BRUT'!$B$6:$M$137,12,FALSE)="","",(VLOOKUP($B134,'Messieurs BRUT'!$B$6:$M$137,12,FALSE)))</f>
        <v/>
      </c>
      <c r="AD134" s="45" t="str">
        <f>IF(VLOOKUP($B134,'Messieurs NET'!$B$6:$M$137,12,FALSE)="","",(VLOOKUP($B134,'Messieurs NET'!$B$6:$M$137,12,FALSE)))</f>
        <v/>
      </c>
      <c r="AE134" s="68" t="str">
        <f t="shared" ref="AE134:AE136" si="64">IF(AD134="","",SUM(AC134:AD134))</f>
        <v/>
      </c>
      <c r="AF134" s="45" t="str">
        <f>IF(VLOOKUP($B134,'Messieurs BRUT'!$B$6:$N$137,13,FALSE)="","",(VLOOKUP($B134,'Messieurs BRUT'!$B$6:$N$137,13,FALSE)))</f>
        <v/>
      </c>
      <c r="AG134" s="45" t="str">
        <f>IF(VLOOKUP($B134,'Messieurs NET'!$B$6:$N$137,13,FALSE)="","",(VLOOKUP($B134,'Messieurs NET'!$B$6:$N$137,13,FALSE)))</f>
        <v/>
      </c>
      <c r="AH134" s="68" t="str">
        <f t="shared" ref="AH134:AH136" si="65">IF(AG134="","",SUM(AF134:AG134))</f>
        <v/>
      </c>
      <c r="AI134" s="68">
        <f t="shared" ref="AI134:AI136" si="66">SUM(G134,J134,M134,P134,S134,V134,Y134,AB134,AE134,AH134)</f>
        <v>27</v>
      </c>
      <c r="AJ134" s="69">
        <f t="shared" si="53"/>
        <v>1</v>
      </c>
      <c r="AK134" s="69">
        <f>IF(AJ134&lt;8,0,+SMALL(($G134,$J134,$M134,$P134,$S134,$V134,$Y134,$AB134,$AE134,$AH134),1))</f>
        <v>0</v>
      </c>
      <c r="AL134" s="69">
        <f>IF(AJ134&lt;9,0,+SMALL(($G134,$J134,$M134,$P134,$S134,$V134,$Y134,$AB134,$AE134,$AH134),2))</f>
        <v>0</v>
      </c>
      <c r="AM134" s="69">
        <f>IF(AJ134&lt;10,0,+SMALL(($G134,$J134,$M134,$P134,$S134,$V134,$Y134,$AB134,$AE134,$AH134),3))</f>
        <v>0</v>
      </c>
      <c r="AN134" s="69">
        <f t="shared" ref="AN134:AN136" si="67">AI134-AK134-AL134-AM134</f>
        <v>27</v>
      </c>
      <c r="AO134" s="69">
        <f t="shared" ref="AO134:AO136" si="68">RANK(AN134,$AN$6:$AN$136,0)</f>
        <v>128</v>
      </c>
    </row>
    <row r="135" spans="2:41" ht="14.4">
      <c r="B135" s="65" t="s">
        <v>247</v>
      </c>
      <c r="C135" s="45"/>
      <c r="D135" s="94" t="s">
        <v>20</v>
      </c>
      <c r="E135" s="45" t="str">
        <f>IF(VLOOKUP($B135,'Messieurs BRUT'!$B$6:$E$137,4,FALSE)="","",(VLOOKUP($B135,'Messieurs BRUT'!$B$6:$E$137,4,FALSE)))</f>
        <v/>
      </c>
      <c r="F135" s="45" t="str">
        <f>IF(VLOOKUP($B135,'Messieurs NET'!$B$6:E$137,4,FALSE)="","",(VLOOKUP($B135,'Messieurs NET'!$B$6:$E$137,4,FALSE)))</f>
        <v/>
      </c>
      <c r="G135" s="68" t="str">
        <f t="shared" si="56"/>
        <v/>
      </c>
      <c r="H135" s="45" t="str">
        <f>IF(VLOOKUP($B135,'Messieurs BRUT'!$B$6:$F$137,5,FALSE)="","",(VLOOKUP($B135,'Messieurs BRUT'!$B$6:$F$137,5,FALSE)))</f>
        <v/>
      </c>
      <c r="I135" s="45" t="str">
        <f>IF(VLOOKUP($B135,'Messieurs NET'!$B$6:$F$137,5,FALSE)="","",(VLOOKUP($B135,'Messieurs NET'!$B$6:$F$137,5,FALSE)))</f>
        <v/>
      </c>
      <c r="J135" s="68" t="str">
        <f t="shared" si="57"/>
        <v/>
      </c>
      <c r="K135" s="45">
        <f>IF(VLOOKUP($B135,'Messieurs BRUT'!$B$6:$G$137,6,FALSE)="","",(VLOOKUP($B135,'Messieurs BRUT'!$B$6:$G$137,6,FALSE)))</f>
        <v>5</v>
      </c>
      <c r="L135" s="45">
        <f>IF(VLOOKUP($B135,'Messieurs NET'!$B$6:$G$137,6,FALSE)="","",(VLOOKUP($B135,'Messieurs NET'!$B$6:$G$137,6,FALSE)))</f>
        <v>22</v>
      </c>
      <c r="M135" s="68">
        <f t="shared" si="58"/>
        <v>27</v>
      </c>
      <c r="N135" s="45" t="str">
        <f>IF(VLOOKUP($B135,'Messieurs BRUT'!$B$6:$H$137,7,FALSE)="","",(VLOOKUP($B135,'Messieurs BRUT'!$B$6:$H$137,7,FALSE)))</f>
        <v/>
      </c>
      <c r="O135" s="45" t="str">
        <f>IF(VLOOKUP($B135,'Messieurs NET'!$B$6:$H$137,7,FALSE)="","",(VLOOKUP($B135,'Messieurs NET'!$B$6:$H$137,7,FALSE)))</f>
        <v/>
      </c>
      <c r="P135" s="68" t="str">
        <f t="shared" si="59"/>
        <v/>
      </c>
      <c r="Q135" s="45" t="str">
        <f>IF(VLOOKUP($B135,'Messieurs BRUT'!$B$6:$J$137,8,FALSE)="","",(VLOOKUP($B135,'Messieurs BRUT'!$B$6:$J$137,8,FALSE)))</f>
        <v/>
      </c>
      <c r="R135" s="45" t="str">
        <f>IF(VLOOKUP($B135,'Messieurs NET'!$B$6:$J$137,8,FALSE)="","",(VLOOKUP($B135,'Messieurs NET'!$B$6:$J$137,8,FALSE)))</f>
        <v/>
      </c>
      <c r="S135" s="68" t="str">
        <f t="shared" si="60"/>
        <v/>
      </c>
      <c r="T135" s="45" t="str">
        <f>IF(VLOOKUP($B135,'Messieurs BRUT'!$B$6:$J$137,9,FALSE)="","",(VLOOKUP($B135,'Messieurs BRUT'!$B$6:$J$137,9,FALSE)))</f>
        <v/>
      </c>
      <c r="U135" s="45" t="str">
        <f>IF(VLOOKUP($B135,'Messieurs NET'!$B$6:$J$137,9,FALSE)="","",(VLOOKUP($B135,'Messieurs NET'!$B$6:$J$137,9,FALSE)))</f>
        <v/>
      </c>
      <c r="V135" s="68" t="str">
        <f t="shared" si="61"/>
        <v/>
      </c>
      <c r="W135" s="45" t="str">
        <f>IF(VLOOKUP($B135,'Messieurs BRUT'!$B$6:$M$137,10,FALSE)="","",(VLOOKUP($B135,'Messieurs BRUT'!$B$6:$M$137,10,FALSE)))</f>
        <v/>
      </c>
      <c r="X135" s="45" t="str">
        <f>IF(VLOOKUP($B135,'Messieurs NET'!$B$6:$M$137,10,FALSE)="","",(VLOOKUP($B135,'Messieurs NET'!$B$6:$M$137,10,FALSE)))</f>
        <v/>
      </c>
      <c r="Y135" s="68" t="str">
        <f t="shared" si="62"/>
        <v/>
      </c>
      <c r="Z135" s="45" t="str">
        <f>IF(VLOOKUP($B135,'Messieurs BRUT'!$B$6:$L$137,11,FALSE)="","",(VLOOKUP($B135,'Messieurs BRUT'!$B$6:$L$137,11,FALSE)))</f>
        <v/>
      </c>
      <c r="AA135" s="45" t="str">
        <f>IF(VLOOKUP($B135,'Messieurs NET'!$B$6:$L$137,11,FALSE)="","",(VLOOKUP($B135,'Messieurs NET'!$B$6:$L$137,11,FALSE)))</f>
        <v/>
      </c>
      <c r="AB135" s="68" t="str">
        <f t="shared" si="63"/>
        <v/>
      </c>
      <c r="AC135" s="45" t="str">
        <f>IF(VLOOKUP($B135,'Messieurs BRUT'!$B$6:$M$137,12,FALSE)="","",(VLOOKUP($B135,'Messieurs BRUT'!$B$6:$M$137,12,FALSE)))</f>
        <v/>
      </c>
      <c r="AD135" s="45" t="str">
        <f>IF(VLOOKUP($B135,'Messieurs NET'!$B$6:$M$137,12,FALSE)="","",(VLOOKUP($B135,'Messieurs NET'!$B$6:$M$137,12,FALSE)))</f>
        <v/>
      </c>
      <c r="AE135" s="68" t="str">
        <f t="shared" si="64"/>
        <v/>
      </c>
      <c r="AF135" s="45" t="str">
        <f>IF(VLOOKUP($B135,'Messieurs BRUT'!$B$6:$N$137,13,FALSE)="","",(VLOOKUP($B135,'Messieurs BRUT'!$B$6:$N$137,13,FALSE)))</f>
        <v/>
      </c>
      <c r="AG135" s="45" t="str">
        <f>IF(VLOOKUP($B135,'Messieurs NET'!$B$6:$N$137,13,FALSE)="","",(VLOOKUP($B135,'Messieurs NET'!$B$6:$N$137,13,FALSE)))</f>
        <v/>
      </c>
      <c r="AH135" s="68" t="str">
        <f t="shared" si="65"/>
        <v/>
      </c>
      <c r="AI135" s="68">
        <f t="shared" si="66"/>
        <v>27</v>
      </c>
      <c r="AJ135" s="69">
        <f t="shared" si="53"/>
        <v>1</v>
      </c>
      <c r="AK135" s="69">
        <f>IF(AJ135&lt;8,0,+SMALL(($G135,$J135,$M135,$P135,$S135,$V135,$Y135,$AB135,$AE135,$AH135),1))</f>
        <v>0</v>
      </c>
      <c r="AL135" s="69">
        <f>IF(AJ135&lt;9,0,+SMALL(($G135,$J135,$M135,$P135,$S135,$V135,$Y135,$AB135,$AE135,$AH135),2))</f>
        <v>0</v>
      </c>
      <c r="AM135" s="69">
        <f>IF(AJ135&lt;10,0,+SMALL(($G135,$J135,$M135,$P135,$S135,$V135,$Y135,$AB135,$AE135,$AH135),3))</f>
        <v>0</v>
      </c>
      <c r="AN135" s="69">
        <f t="shared" si="67"/>
        <v>27</v>
      </c>
      <c r="AO135" s="69">
        <f t="shared" si="68"/>
        <v>128</v>
      </c>
    </row>
    <row r="136" spans="2:41" ht="14.4">
      <c r="B136" s="65" t="s">
        <v>305</v>
      </c>
      <c r="C136" s="66"/>
      <c r="D136" s="93" t="s">
        <v>140</v>
      </c>
      <c r="E136" s="45" t="str">
        <f>IF(VLOOKUP($B136,'Messieurs BRUT'!$B$6:$E$137,4,FALSE)="","",(VLOOKUP($B136,'Messieurs BRUT'!$B$6:$E$137,4,FALSE)))</f>
        <v/>
      </c>
      <c r="F136" s="45" t="str">
        <f>IF(VLOOKUP($B136,'Messieurs NET'!$B$6:E$137,4,FALSE)="","",(VLOOKUP($B136,'Messieurs NET'!$B$6:$E$137,4,FALSE)))</f>
        <v/>
      </c>
      <c r="G136" s="68" t="str">
        <f t="shared" si="56"/>
        <v/>
      </c>
      <c r="H136" s="45" t="str">
        <f>IF(VLOOKUP($B136,'Messieurs BRUT'!$B$6:$F$137,5,FALSE)="","",(VLOOKUP($B136,'Messieurs BRUT'!$B$6:$F$137,5,FALSE)))</f>
        <v/>
      </c>
      <c r="I136" s="45" t="str">
        <f>IF(VLOOKUP($B136,'Messieurs NET'!$B$6:$F$137,5,FALSE)="","",(VLOOKUP($B136,'Messieurs NET'!$B$6:$F$137,5,FALSE)))</f>
        <v/>
      </c>
      <c r="J136" s="68" t="str">
        <f t="shared" si="57"/>
        <v/>
      </c>
      <c r="K136" s="45" t="str">
        <f>IF(VLOOKUP($B136,'Messieurs BRUT'!$B$6:$G$137,6,FALSE)="","",(VLOOKUP($B136,'Messieurs BRUT'!$B$6:$G$137,6,FALSE)))</f>
        <v/>
      </c>
      <c r="L136" s="45" t="str">
        <f>IF(VLOOKUP($B136,'Messieurs NET'!$B$6:$G$137,6,FALSE)="","",(VLOOKUP($B136,'Messieurs NET'!$B$6:$G$137,6,FALSE)))</f>
        <v/>
      </c>
      <c r="M136" s="68" t="str">
        <f t="shared" si="58"/>
        <v/>
      </c>
      <c r="N136" s="45" t="str">
        <f>IF(VLOOKUP($B136,'Messieurs BRUT'!$B$6:$H$137,7,FALSE)="","",(VLOOKUP($B136,'Messieurs BRUT'!$B$6:$H$137,7,FALSE)))</f>
        <v/>
      </c>
      <c r="O136" s="45" t="str">
        <f>IF(VLOOKUP($B136,'Messieurs NET'!$B$6:$H$137,7,FALSE)="","",(VLOOKUP($B136,'Messieurs NET'!$B$6:$H$137,7,FALSE)))</f>
        <v/>
      </c>
      <c r="P136" s="68" t="str">
        <f t="shared" si="59"/>
        <v/>
      </c>
      <c r="Q136" s="45" t="str">
        <f>IF(VLOOKUP($B136,'Messieurs BRUT'!$B$6:$J$137,8,FALSE)="","",(VLOOKUP($B136,'Messieurs BRUT'!$B$6:$J$137,8,FALSE)))</f>
        <v/>
      </c>
      <c r="R136" s="45" t="str">
        <f>IF(VLOOKUP($B136,'Messieurs NET'!$B$6:$J$137,8,FALSE)="","",(VLOOKUP($B136,'Messieurs NET'!$B$6:$J$137,8,FALSE)))</f>
        <v/>
      </c>
      <c r="S136" s="68" t="str">
        <f t="shared" si="60"/>
        <v/>
      </c>
      <c r="T136" s="45" t="str">
        <f>IF(VLOOKUP($B136,'Messieurs BRUT'!$B$6:$J$137,9,FALSE)="","",(VLOOKUP($B136,'Messieurs BRUT'!$B$6:$J$137,9,FALSE)))</f>
        <v/>
      </c>
      <c r="U136" s="45" t="str">
        <f>IF(VLOOKUP($B136,'Messieurs NET'!$B$6:$J$137,9,FALSE)="","",(VLOOKUP($B136,'Messieurs NET'!$B$6:$J$137,9,FALSE)))</f>
        <v/>
      </c>
      <c r="V136" s="68" t="str">
        <f t="shared" si="61"/>
        <v/>
      </c>
      <c r="W136" s="45">
        <f>IF(VLOOKUP($B136,'Messieurs BRUT'!$B$6:$M$137,10,FALSE)="","",(VLOOKUP($B136,'Messieurs BRUT'!$B$6:$M$137,10,FALSE)))</f>
        <v>6</v>
      </c>
      <c r="X136" s="45">
        <f>IF(VLOOKUP($B136,'Messieurs NET'!$B$6:$M$137,10,FALSE)="","",(VLOOKUP($B136,'Messieurs NET'!$B$6:$M$137,10,FALSE)))</f>
        <v>20</v>
      </c>
      <c r="Y136" s="68">
        <f t="shared" si="62"/>
        <v>26</v>
      </c>
      <c r="Z136" s="45" t="str">
        <f>IF(VLOOKUP($B136,'Messieurs BRUT'!$B$6:$L$137,11,FALSE)="","",(VLOOKUP($B136,'Messieurs BRUT'!$B$6:$L$137,11,FALSE)))</f>
        <v/>
      </c>
      <c r="AA136" s="45" t="str">
        <f>IF(VLOOKUP($B136,'Messieurs NET'!$B$6:$L$137,11,FALSE)="","",(VLOOKUP($B136,'Messieurs NET'!$B$6:$L$137,11,FALSE)))</f>
        <v/>
      </c>
      <c r="AB136" s="68" t="str">
        <f t="shared" si="63"/>
        <v/>
      </c>
      <c r="AC136" s="45" t="str">
        <f>IF(VLOOKUP($B136,'Messieurs BRUT'!$B$6:$M$137,12,FALSE)="","",(VLOOKUP($B136,'Messieurs BRUT'!$B$6:$M$137,12,FALSE)))</f>
        <v/>
      </c>
      <c r="AD136" s="45" t="str">
        <f>IF(VLOOKUP($B136,'Messieurs NET'!$B$6:$M$137,12,FALSE)="","",(VLOOKUP($B136,'Messieurs NET'!$B$6:$M$137,12,FALSE)))</f>
        <v/>
      </c>
      <c r="AE136" s="68" t="str">
        <f t="shared" si="64"/>
        <v/>
      </c>
      <c r="AF136" s="45" t="str">
        <f>IF(VLOOKUP($B136,'Messieurs BRUT'!$B$6:$N$137,13,FALSE)="","",(VLOOKUP($B136,'Messieurs BRUT'!$B$6:$N$137,13,FALSE)))</f>
        <v/>
      </c>
      <c r="AG136" s="45" t="str">
        <f>IF(VLOOKUP($B136,'Messieurs NET'!$B$6:$N$137,13,FALSE)="","",(VLOOKUP($B136,'Messieurs NET'!$B$6:$N$137,13,FALSE)))</f>
        <v/>
      </c>
      <c r="AH136" s="68" t="str">
        <f t="shared" si="65"/>
        <v/>
      </c>
      <c r="AI136" s="68">
        <f t="shared" si="66"/>
        <v>26</v>
      </c>
      <c r="AJ136" s="69">
        <f t="shared" si="53"/>
        <v>1</v>
      </c>
      <c r="AK136" s="69">
        <f>IF(AJ136&lt;8,0,+SMALL(($G136,$J136,$M136,$P136,$S136,$V136,$Y136,$AB136,$AE136,$AH136),1))</f>
        <v>0</v>
      </c>
      <c r="AL136" s="69">
        <f>IF(AJ136&lt;9,0,+SMALL(($G136,$J136,$M136,$P136,$S136,$V136,$Y136,$AB136,$AE136,$AH136),2))</f>
        <v>0</v>
      </c>
      <c r="AM136" s="69">
        <f>IF(AJ136&lt;10,0,+SMALL(($G136,$J136,$M136,$P136,$S136,$V136,$Y136,$AB136,$AE136,$AH136),3))</f>
        <v>0</v>
      </c>
      <c r="AN136" s="69">
        <f t="shared" si="67"/>
        <v>26</v>
      </c>
      <c r="AO136" s="69">
        <f t="shared" si="68"/>
        <v>131</v>
      </c>
    </row>
    <row r="137" spans="2:41" ht="14.4">
      <c r="Q137" s="16"/>
      <c r="R137" s="16"/>
      <c r="S137" s="44"/>
    </row>
    <row r="138" spans="2:41" ht="14.4">
      <c r="Q138" s="16"/>
      <c r="R138" s="16"/>
      <c r="S138" s="44"/>
    </row>
    <row r="139" spans="2:41">
      <c r="C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</row>
    <row r="140" spans="2:41">
      <c r="C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</row>
    <row r="141" spans="2:41" ht="14.4">
      <c r="C141" s="4"/>
      <c r="F141" s="4"/>
      <c r="G141" s="4"/>
      <c r="H141" s="4"/>
      <c r="I141" s="4"/>
      <c r="J141" s="30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K141" s="4"/>
    </row>
    <row r="142" spans="2:41">
      <c r="B142" s="28"/>
    </row>
  </sheetData>
  <sortState ref="B6:AO136">
    <sortCondition ref="AO6:AO136"/>
  </sortState>
  <mergeCells count="23">
    <mergeCell ref="AI2:AM2"/>
    <mergeCell ref="AO4:AO5"/>
    <mergeCell ref="T4:V4"/>
    <mergeCell ref="AC4:AE4"/>
    <mergeCell ref="AF4:AH4"/>
    <mergeCell ref="AN4:AN5"/>
    <mergeCell ref="AM4:AM5"/>
    <mergeCell ref="AL4:AL5"/>
    <mergeCell ref="AK4:AK5"/>
    <mergeCell ref="AJ4:AJ5"/>
    <mergeCell ref="AI4:AI5"/>
    <mergeCell ref="K4:M4"/>
    <mergeCell ref="N4:P4"/>
    <mergeCell ref="Q4:S4"/>
    <mergeCell ref="W4:Y4"/>
    <mergeCell ref="Z4:AB4"/>
    <mergeCell ref="E4:G4"/>
    <mergeCell ref="H4:J4"/>
    <mergeCell ref="E2:G2"/>
    <mergeCell ref="B2:D2"/>
    <mergeCell ref="C4:C5"/>
    <mergeCell ref="D4:D5"/>
    <mergeCell ref="B4:B5"/>
  </mergeCells>
  <conditionalFormatting sqref="AO6:AO136">
    <cfRule type="cellIs" dxfId="39" priority="9" operator="equal">
      <formula>3</formula>
    </cfRule>
    <cfRule type="cellIs" dxfId="38" priority="10" operator="equal">
      <formula>2</formula>
    </cfRule>
    <cfRule type="cellIs" dxfId="37" priority="11" operator="equal">
      <formula>1</formula>
    </cfRule>
    <cfRule type="cellIs" dxfId="36" priority="12" operator="between">
      <formula>1</formula>
      <formula>3</formula>
    </cfRule>
  </conditionalFormatting>
  <pageMargins left="0" right="0" top="0" bottom="0" header="0" footer="0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140"/>
  <sheetViews>
    <sheetView tabSelected="1" workbookViewId="0">
      <pane ySplit="5" topLeftCell="A6" activePane="bottomLeft" state="frozen"/>
      <selection pane="bottomLeft" activeCell="W140" sqref="W140"/>
    </sheetView>
  </sheetViews>
  <sheetFormatPr baseColWidth="10" defaultRowHeight="14.4"/>
  <cols>
    <col min="1" max="1" width="3.88671875" style="12" customWidth="1"/>
    <col min="2" max="2" width="22" style="7" customWidth="1"/>
    <col min="3" max="3" width="3.6640625" style="10" customWidth="1"/>
    <col min="4" max="4" width="13.88671875" style="12" customWidth="1"/>
    <col min="5" max="14" width="6" style="11" customWidth="1"/>
    <col min="15" max="15" width="4.6640625" style="11" customWidth="1"/>
    <col min="16" max="19" width="4.44140625" style="12" customWidth="1"/>
    <col min="20" max="20" width="8" style="12" customWidth="1"/>
    <col min="21" max="21" width="6.109375" style="12" customWidth="1"/>
    <col min="22" max="22" width="2.44140625" style="12" customWidth="1"/>
  </cols>
  <sheetData>
    <row r="1" spans="2:23" ht="15" thickBot="1"/>
    <row r="2" spans="2:23" ht="15" thickBot="1">
      <c r="B2" s="266" t="s">
        <v>15</v>
      </c>
      <c r="C2" s="267"/>
      <c r="D2" s="32">
        <v>2022</v>
      </c>
      <c r="G2" s="14"/>
      <c r="H2" s="14"/>
      <c r="T2" s="266" t="s">
        <v>73</v>
      </c>
      <c r="U2" s="267"/>
    </row>
    <row r="3" spans="2:23" s="12" customFormat="1" ht="15" thickBot="1">
      <c r="B3" s="35"/>
      <c r="C3" s="35"/>
      <c r="D3" s="36"/>
      <c r="E3" s="11"/>
      <c r="F3" s="11"/>
      <c r="G3" s="14"/>
      <c r="H3" s="14"/>
      <c r="I3" s="11"/>
      <c r="J3" s="11"/>
      <c r="K3" s="11"/>
      <c r="L3" s="11"/>
      <c r="M3" s="11"/>
      <c r="N3" s="11"/>
      <c r="O3" s="11"/>
      <c r="U3" s="20"/>
    </row>
    <row r="4" spans="2:23" ht="32.25" customHeight="1">
      <c r="B4" s="269" t="s">
        <v>79</v>
      </c>
      <c r="C4" s="271" t="s">
        <v>1</v>
      </c>
      <c r="D4" s="262" t="s">
        <v>0</v>
      </c>
      <c r="E4" s="275" t="s">
        <v>159</v>
      </c>
      <c r="F4" s="277" t="s">
        <v>107</v>
      </c>
      <c r="G4" s="279" t="s">
        <v>109</v>
      </c>
      <c r="H4" s="281" t="s">
        <v>113</v>
      </c>
      <c r="I4" s="283" t="s">
        <v>160</v>
      </c>
      <c r="J4" s="289" t="s">
        <v>106</v>
      </c>
      <c r="K4" s="285" t="s">
        <v>161</v>
      </c>
      <c r="L4" s="287" t="s">
        <v>162</v>
      </c>
      <c r="M4" s="258" t="s">
        <v>112</v>
      </c>
      <c r="N4" s="260" t="s">
        <v>108</v>
      </c>
      <c r="O4" s="262" t="s">
        <v>74</v>
      </c>
      <c r="P4" s="273" t="s">
        <v>62</v>
      </c>
      <c r="Q4" s="264" t="s">
        <v>78</v>
      </c>
      <c r="R4" s="264" t="s">
        <v>77</v>
      </c>
      <c r="S4" s="264" t="s">
        <v>77</v>
      </c>
      <c r="T4" s="246" t="s">
        <v>75</v>
      </c>
      <c r="U4" s="256" t="s">
        <v>95</v>
      </c>
      <c r="W4" s="12"/>
    </row>
    <row r="5" spans="2:23" ht="58.5" customHeight="1" thickBot="1">
      <c r="B5" s="270"/>
      <c r="C5" s="272"/>
      <c r="D5" s="263"/>
      <c r="E5" s="276"/>
      <c r="F5" s="278"/>
      <c r="G5" s="280"/>
      <c r="H5" s="282"/>
      <c r="I5" s="284"/>
      <c r="J5" s="290"/>
      <c r="K5" s="286"/>
      <c r="L5" s="288"/>
      <c r="M5" s="259"/>
      <c r="N5" s="261"/>
      <c r="O5" s="263"/>
      <c r="P5" s="274"/>
      <c r="Q5" s="265"/>
      <c r="R5" s="265"/>
      <c r="S5" s="265"/>
      <c r="T5" s="247"/>
      <c r="U5" s="257"/>
      <c r="W5" s="12"/>
    </row>
    <row r="6" spans="2:23">
      <c r="B6" s="73" t="s">
        <v>166</v>
      </c>
      <c r="C6" s="8"/>
      <c r="D6" s="166" t="s">
        <v>9</v>
      </c>
      <c r="E6" s="8">
        <v>26</v>
      </c>
      <c r="F6" s="8">
        <v>27</v>
      </c>
      <c r="G6" s="8">
        <v>25</v>
      </c>
      <c r="H6" s="8"/>
      <c r="I6" s="8">
        <v>20</v>
      </c>
      <c r="J6" s="8">
        <v>19</v>
      </c>
      <c r="K6" s="8">
        <v>28</v>
      </c>
      <c r="L6" s="8"/>
      <c r="M6" s="8">
        <v>30</v>
      </c>
      <c r="N6" s="8">
        <v>30</v>
      </c>
      <c r="O6" s="74">
        <f t="shared" ref="O6:O37" si="0">SUM(E6:N6)</f>
        <v>205</v>
      </c>
      <c r="P6" s="75">
        <f t="shared" ref="P6:P37" si="1">COUNT(E6:N6)</f>
        <v>8</v>
      </c>
      <c r="Q6" s="24">
        <f t="shared" ref="Q6:Q37" si="2">IF(P6&lt;8,0,+SMALL((E6:N6),1))</f>
        <v>19</v>
      </c>
      <c r="R6" s="24">
        <f t="shared" ref="R6:R37" si="3">IF(P6&lt;9,0,+SMALL((E6:N6),2))</f>
        <v>0</v>
      </c>
      <c r="S6" s="24">
        <f t="shared" ref="S6:S37" si="4">IF(P6&lt;10,0,+SMALL((E6:N6),3))</f>
        <v>0</v>
      </c>
      <c r="T6" s="24">
        <f t="shared" ref="T6:T37" si="5">O6-Q6-R6-S6</f>
        <v>186</v>
      </c>
      <c r="U6" s="8">
        <f t="shared" ref="U6:U37" si="6">RANK(T6,$T$6:$T$137,0)</f>
        <v>1</v>
      </c>
    </row>
    <row r="7" spans="2:23" s="12" customFormat="1">
      <c r="B7" s="73" t="s">
        <v>45</v>
      </c>
      <c r="C7" s="8"/>
      <c r="D7" s="166" t="s">
        <v>9</v>
      </c>
      <c r="E7" s="8">
        <v>25</v>
      </c>
      <c r="F7" s="8">
        <v>21</v>
      </c>
      <c r="G7" s="8">
        <v>20</v>
      </c>
      <c r="H7" s="8">
        <v>21</v>
      </c>
      <c r="I7" s="8">
        <v>20</v>
      </c>
      <c r="J7" s="8">
        <v>29</v>
      </c>
      <c r="K7" s="8">
        <v>15</v>
      </c>
      <c r="L7" s="8">
        <v>24</v>
      </c>
      <c r="M7" s="8">
        <v>15</v>
      </c>
      <c r="N7" s="8">
        <v>24</v>
      </c>
      <c r="O7" s="74">
        <f t="shared" si="0"/>
        <v>214</v>
      </c>
      <c r="P7" s="75">
        <f t="shared" si="1"/>
        <v>10</v>
      </c>
      <c r="Q7" s="24">
        <f t="shared" si="2"/>
        <v>15</v>
      </c>
      <c r="R7" s="24">
        <f t="shared" si="3"/>
        <v>15</v>
      </c>
      <c r="S7" s="24">
        <f t="shared" si="4"/>
        <v>20</v>
      </c>
      <c r="T7" s="24">
        <f t="shared" si="5"/>
        <v>164</v>
      </c>
      <c r="U7" s="8">
        <f t="shared" si="6"/>
        <v>2</v>
      </c>
    </row>
    <row r="8" spans="2:23">
      <c r="B8" s="65" t="s">
        <v>19</v>
      </c>
      <c r="C8" s="45"/>
      <c r="D8" s="61" t="s">
        <v>5</v>
      </c>
      <c r="E8" s="45">
        <v>16</v>
      </c>
      <c r="F8" s="45">
        <v>21</v>
      </c>
      <c r="G8" s="45">
        <v>19</v>
      </c>
      <c r="H8" s="45">
        <v>16</v>
      </c>
      <c r="I8" s="45">
        <v>25</v>
      </c>
      <c r="J8" s="45">
        <v>22</v>
      </c>
      <c r="K8" s="45">
        <v>17</v>
      </c>
      <c r="L8" s="45">
        <v>16</v>
      </c>
      <c r="M8" s="45">
        <v>16</v>
      </c>
      <c r="N8" s="45">
        <v>16</v>
      </c>
      <c r="O8" s="60">
        <f t="shared" si="0"/>
        <v>184</v>
      </c>
      <c r="P8" s="66">
        <f t="shared" si="1"/>
        <v>10</v>
      </c>
      <c r="Q8" s="69">
        <f t="shared" si="2"/>
        <v>16</v>
      </c>
      <c r="R8" s="69">
        <f t="shared" si="3"/>
        <v>16</v>
      </c>
      <c r="S8" s="69">
        <f t="shared" si="4"/>
        <v>16</v>
      </c>
      <c r="T8" s="69">
        <f t="shared" si="5"/>
        <v>136</v>
      </c>
      <c r="U8" s="45">
        <f t="shared" si="6"/>
        <v>3</v>
      </c>
    </row>
    <row r="9" spans="2:23" s="12" customFormat="1">
      <c r="B9" s="65" t="s">
        <v>119</v>
      </c>
      <c r="C9" s="45"/>
      <c r="D9" s="61" t="s">
        <v>5</v>
      </c>
      <c r="E9" s="45">
        <v>21</v>
      </c>
      <c r="F9" s="45">
        <v>16</v>
      </c>
      <c r="G9" s="45">
        <v>25</v>
      </c>
      <c r="H9" s="45">
        <v>19</v>
      </c>
      <c r="I9" s="45"/>
      <c r="J9" s="45"/>
      <c r="K9" s="45">
        <v>15</v>
      </c>
      <c r="L9" s="45">
        <v>24</v>
      </c>
      <c r="M9" s="45"/>
      <c r="N9" s="45">
        <v>16</v>
      </c>
      <c r="O9" s="60">
        <f t="shared" si="0"/>
        <v>136</v>
      </c>
      <c r="P9" s="66">
        <f t="shared" si="1"/>
        <v>7</v>
      </c>
      <c r="Q9" s="69">
        <f t="shared" si="2"/>
        <v>0</v>
      </c>
      <c r="R9" s="69">
        <f t="shared" si="3"/>
        <v>0</v>
      </c>
      <c r="S9" s="69">
        <f t="shared" si="4"/>
        <v>0</v>
      </c>
      <c r="T9" s="69">
        <f t="shared" si="5"/>
        <v>136</v>
      </c>
      <c r="U9" s="45">
        <f t="shared" si="6"/>
        <v>3</v>
      </c>
    </row>
    <row r="10" spans="2:23">
      <c r="B10" s="65" t="s">
        <v>120</v>
      </c>
      <c r="C10" s="45"/>
      <c r="D10" s="63" t="s">
        <v>27</v>
      </c>
      <c r="E10" s="45"/>
      <c r="F10" s="45">
        <v>18</v>
      </c>
      <c r="G10" s="45">
        <v>19</v>
      </c>
      <c r="H10" s="45">
        <v>17</v>
      </c>
      <c r="I10" s="45">
        <v>19</v>
      </c>
      <c r="J10" s="45">
        <v>20</v>
      </c>
      <c r="K10" s="45">
        <v>19</v>
      </c>
      <c r="L10" s="45">
        <v>15</v>
      </c>
      <c r="M10" s="45"/>
      <c r="N10" s="45">
        <v>13</v>
      </c>
      <c r="O10" s="60">
        <f t="shared" si="0"/>
        <v>140</v>
      </c>
      <c r="P10" s="66">
        <f t="shared" si="1"/>
        <v>8</v>
      </c>
      <c r="Q10" s="69">
        <f t="shared" si="2"/>
        <v>13</v>
      </c>
      <c r="R10" s="69">
        <f t="shared" si="3"/>
        <v>0</v>
      </c>
      <c r="S10" s="69">
        <f t="shared" si="4"/>
        <v>0</v>
      </c>
      <c r="T10" s="69">
        <f t="shared" si="5"/>
        <v>127</v>
      </c>
      <c r="U10" s="45">
        <f t="shared" si="6"/>
        <v>5</v>
      </c>
    </row>
    <row r="11" spans="2:23">
      <c r="B11" s="65" t="s">
        <v>46</v>
      </c>
      <c r="C11" s="45"/>
      <c r="D11" s="61" t="s">
        <v>5</v>
      </c>
      <c r="E11" s="45">
        <v>10</v>
      </c>
      <c r="F11" s="45">
        <v>21</v>
      </c>
      <c r="G11" s="45">
        <v>15</v>
      </c>
      <c r="H11" s="45"/>
      <c r="I11" s="45">
        <v>14</v>
      </c>
      <c r="J11" s="45">
        <v>14</v>
      </c>
      <c r="K11" s="45">
        <v>17</v>
      </c>
      <c r="L11" s="45">
        <v>18</v>
      </c>
      <c r="M11" s="45"/>
      <c r="N11" s="45">
        <v>21</v>
      </c>
      <c r="O11" s="60">
        <f t="shared" si="0"/>
        <v>130</v>
      </c>
      <c r="P11" s="66">
        <f t="shared" si="1"/>
        <v>8</v>
      </c>
      <c r="Q11" s="69">
        <f t="shared" si="2"/>
        <v>10</v>
      </c>
      <c r="R11" s="69">
        <f t="shared" si="3"/>
        <v>0</v>
      </c>
      <c r="S11" s="69">
        <f t="shared" si="4"/>
        <v>0</v>
      </c>
      <c r="T11" s="69">
        <f t="shared" si="5"/>
        <v>120</v>
      </c>
      <c r="U11" s="45">
        <f t="shared" si="6"/>
        <v>6</v>
      </c>
    </row>
    <row r="12" spans="2:23">
      <c r="B12" s="65" t="s">
        <v>40</v>
      </c>
      <c r="C12" s="45"/>
      <c r="D12" s="93" t="s">
        <v>140</v>
      </c>
      <c r="E12" s="45">
        <v>16</v>
      </c>
      <c r="F12" s="45">
        <v>14</v>
      </c>
      <c r="G12" s="45">
        <v>21</v>
      </c>
      <c r="H12" s="45">
        <v>17</v>
      </c>
      <c r="I12" s="45"/>
      <c r="J12" s="45">
        <v>18</v>
      </c>
      <c r="K12" s="45">
        <v>16</v>
      </c>
      <c r="L12" s="45">
        <v>14</v>
      </c>
      <c r="M12" s="45"/>
      <c r="N12" s="45">
        <v>18</v>
      </c>
      <c r="O12" s="60">
        <f t="shared" si="0"/>
        <v>134</v>
      </c>
      <c r="P12" s="66">
        <f t="shared" si="1"/>
        <v>8</v>
      </c>
      <c r="Q12" s="69">
        <f t="shared" si="2"/>
        <v>14</v>
      </c>
      <c r="R12" s="69">
        <f t="shared" si="3"/>
        <v>0</v>
      </c>
      <c r="S12" s="69">
        <f t="shared" si="4"/>
        <v>0</v>
      </c>
      <c r="T12" s="69">
        <f t="shared" si="5"/>
        <v>120</v>
      </c>
      <c r="U12" s="45">
        <f t="shared" si="6"/>
        <v>6</v>
      </c>
    </row>
    <row r="13" spans="2:23" s="12" customFormat="1">
      <c r="B13" s="65" t="s">
        <v>7</v>
      </c>
      <c r="C13" s="45"/>
      <c r="D13" s="63" t="s">
        <v>27</v>
      </c>
      <c r="E13" s="45">
        <v>11</v>
      </c>
      <c r="F13" s="45"/>
      <c r="G13" s="45">
        <v>25</v>
      </c>
      <c r="H13" s="45">
        <v>16</v>
      </c>
      <c r="I13" s="45">
        <v>17</v>
      </c>
      <c r="J13" s="45">
        <v>14</v>
      </c>
      <c r="K13" s="45">
        <v>12</v>
      </c>
      <c r="L13" s="45">
        <v>17</v>
      </c>
      <c r="M13" s="45">
        <v>14</v>
      </c>
      <c r="N13" s="45">
        <v>16</v>
      </c>
      <c r="O13" s="60">
        <f t="shared" si="0"/>
        <v>142</v>
      </c>
      <c r="P13" s="66">
        <f t="shared" si="1"/>
        <v>9</v>
      </c>
      <c r="Q13" s="69">
        <f t="shared" si="2"/>
        <v>11</v>
      </c>
      <c r="R13" s="69">
        <f t="shared" si="3"/>
        <v>12</v>
      </c>
      <c r="S13" s="69">
        <f t="shared" si="4"/>
        <v>0</v>
      </c>
      <c r="T13" s="69">
        <f t="shared" si="5"/>
        <v>119</v>
      </c>
      <c r="U13" s="45">
        <f t="shared" si="6"/>
        <v>8</v>
      </c>
    </row>
    <row r="14" spans="2:23" s="12" customFormat="1">
      <c r="B14" s="65" t="s">
        <v>26</v>
      </c>
      <c r="C14" s="45"/>
      <c r="D14" s="63" t="s">
        <v>27</v>
      </c>
      <c r="E14" s="45">
        <v>13</v>
      </c>
      <c r="F14" s="45">
        <v>19</v>
      </c>
      <c r="G14" s="45"/>
      <c r="H14" s="45">
        <v>13</v>
      </c>
      <c r="I14" s="45">
        <v>16</v>
      </c>
      <c r="J14" s="45">
        <v>17</v>
      </c>
      <c r="K14" s="45">
        <v>17</v>
      </c>
      <c r="L14" s="45">
        <v>10</v>
      </c>
      <c r="M14" s="45">
        <v>19</v>
      </c>
      <c r="N14" s="45">
        <v>9</v>
      </c>
      <c r="O14" s="60">
        <f t="shared" si="0"/>
        <v>133</v>
      </c>
      <c r="P14" s="66">
        <f t="shared" si="1"/>
        <v>9</v>
      </c>
      <c r="Q14" s="69">
        <f t="shared" si="2"/>
        <v>9</v>
      </c>
      <c r="R14" s="69">
        <f t="shared" si="3"/>
        <v>10</v>
      </c>
      <c r="S14" s="69">
        <f t="shared" si="4"/>
        <v>0</v>
      </c>
      <c r="T14" s="69">
        <f t="shared" si="5"/>
        <v>114</v>
      </c>
      <c r="U14" s="45">
        <f t="shared" si="6"/>
        <v>9</v>
      </c>
    </row>
    <row r="15" spans="2:23" s="12" customFormat="1">
      <c r="B15" s="65" t="s">
        <v>89</v>
      </c>
      <c r="C15" s="45"/>
      <c r="D15" s="64" t="s">
        <v>61</v>
      </c>
      <c r="E15" s="45">
        <v>12</v>
      </c>
      <c r="F15" s="45">
        <v>17</v>
      </c>
      <c r="G15" s="45">
        <v>15</v>
      </c>
      <c r="H15" s="45">
        <v>17</v>
      </c>
      <c r="I15" s="45">
        <v>17</v>
      </c>
      <c r="J15" s="45">
        <v>14</v>
      </c>
      <c r="K15" s="45">
        <v>9</v>
      </c>
      <c r="L15" s="45">
        <v>12</v>
      </c>
      <c r="M15" s="45">
        <v>17</v>
      </c>
      <c r="N15" s="45">
        <v>17</v>
      </c>
      <c r="O15" s="60">
        <f t="shared" si="0"/>
        <v>147</v>
      </c>
      <c r="P15" s="66">
        <f t="shared" si="1"/>
        <v>10</v>
      </c>
      <c r="Q15" s="69">
        <f t="shared" si="2"/>
        <v>9</v>
      </c>
      <c r="R15" s="69">
        <f t="shared" si="3"/>
        <v>12</v>
      </c>
      <c r="S15" s="69">
        <f t="shared" si="4"/>
        <v>12</v>
      </c>
      <c r="T15" s="69">
        <f t="shared" si="5"/>
        <v>114</v>
      </c>
      <c r="U15" s="45">
        <f t="shared" si="6"/>
        <v>9</v>
      </c>
    </row>
    <row r="16" spans="2:23" s="12" customFormat="1">
      <c r="B16" s="65" t="s">
        <v>10</v>
      </c>
      <c r="C16" s="45"/>
      <c r="D16" s="62" t="s">
        <v>9</v>
      </c>
      <c r="E16" s="45">
        <v>23</v>
      </c>
      <c r="F16" s="45">
        <v>13</v>
      </c>
      <c r="G16" s="45">
        <v>13</v>
      </c>
      <c r="H16" s="45">
        <v>13</v>
      </c>
      <c r="I16" s="45">
        <v>15</v>
      </c>
      <c r="J16" s="45"/>
      <c r="K16" s="45"/>
      <c r="L16" s="45">
        <v>3</v>
      </c>
      <c r="M16" s="45">
        <v>16</v>
      </c>
      <c r="N16" s="45">
        <v>12</v>
      </c>
      <c r="O16" s="60">
        <f t="shared" si="0"/>
        <v>108</v>
      </c>
      <c r="P16" s="66">
        <f t="shared" si="1"/>
        <v>8</v>
      </c>
      <c r="Q16" s="69">
        <f t="shared" si="2"/>
        <v>3</v>
      </c>
      <c r="R16" s="69">
        <f t="shared" si="3"/>
        <v>0</v>
      </c>
      <c r="S16" s="69">
        <f t="shared" si="4"/>
        <v>0</v>
      </c>
      <c r="T16" s="69">
        <f t="shared" si="5"/>
        <v>105</v>
      </c>
      <c r="U16" s="45">
        <f t="shared" si="6"/>
        <v>11</v>
      </c>
    </row>
    <row r="17" spans="2:21" s="12" customFormat="1">
      <c r="B17" s="65" t="s">
        <v>57</v>
      </c>
      <c r="C17" s="45"/>
      <c r="D17" s="61" t="s">
        <v>5</v>
      </c>
      <c r="E17" s="45">
        <v>11</v>
      </c>
      <c r="F17" s="45">
        <v>18</v>
      </c>
      <c r="G17" s="45">
        <v>15</v>
      </c>
      <c r="H17" s="45">
        <v>13</v>
      </c>
      <c r="I17" s="45">
        <v>15</v>
      </c>
      <c r="J17" s="45"/>
      <c r="K17" s="45">
        <v>14</v>
      </c>
      <c r="L17" s="45"/>
      <c r="M17" s="45"/>
      <c r="N17" s="45">
        <v>14</v>
      </c>
      <c r="O17" s="60">
        <f t="shared" si="0"/>
        <v>100</v>
      </c>
      <c r="P17" s="66">
        <f t="shared" si="1"/>
        <v>7</v>
      </c>
      <c r="Q17" s="69">
        <f t="shared" si="2"/>
        <v>0</v>
      </c>
      <c r="R17" s="69">
        <f t="shared" si="3"/>
        <v>0</v>
      </c>
      <c r="S17" s="69">
        <f t="shared" si="4"/>
        <v>0</v>
      </c>
      <c r="T17" s="69">
        <f t="shared" si="5"/>
        <v>100</v>
      </c>
      <c r="U17" s="45">
        <f t="shared" si="6"/>
        <v>12</v>
      </c>
    </row>
    <row r="18" spans="2:21" s="12" customFormat="1">
      <c r="B18" s="65" t="s">
        <v>50</v>
      </c>
      <c r="C18" s="45"/>
      <c r="D18" s="62" t="s">
        <v>9</v>
      </c>
      <c r="E18" s="45">
        <v>8</v>
      </c>
      <c r="F18" s="45">
        <v>8</v>
      </c>
      <c r="G18" s="45">
        <v>15</v>
      </c>
      <c r="H18" s="45">
        <v>12</v>
      </c>
      <c r="I18" s="45">
        <v>15</v>
      </c>
      <c r="J18" s="45"/>
      <c r="K18" s="45">
        <v>15</v>
      </c>
      <c r="L18" s="45">
        <v>16</v>
      </c>
      <c r="M18" s="45">
        <v>10</v>
      </c>
      <c r="N18" s="45">
        <v>15</v>
      </c>
      <c r="O18" s="60">
        <f t="shared" si="0"/>
        <v>114</v>
      </c>
      <c r="P18" s="66">
        <f t="shared" si="1"/>
        <v>9</v>
      </c>
      <c r="Q18" s="69">
        <f t="shared" si="2"/>
        <v>8</v>
      </c>
      <c r="R18" s="69">
        <f t="shared" si="3"/>
        <v>8</v>
      </c>
      <c r="S18" s="69">
        <f t="shared" si="4"/>
        <v>0</v>
      </c>
      <c r="T18" s="69">
        <f t="shared" si="5"/>
        <v>98</v>
      </c>
      <c r="U18" s="45">
        <f t="shared" si="6"/>
        <v>13</v>
      </c>
    </row>
    <row r="19" spans="2:21" s="12" customFormat="1">
      <c r="B19" s="65" t="s">
        <v>196</v>
      </c>
      <c r="C19" s="45"/>
      <c r="D19" s="64" t="s">
        <v>61</v>
      </c>
      <c r="E19" s="45">
        <v>12</v>
      </c>
      <c r="F19" s="45">
        <v>14</v>
      </c>
      <c r="G19" s="45">
        <v>5</v>
      </c>
      <c r="H19" s="45">
        <v>14</v>
      </c>
      <c r="I19" s="45">
        <v>12</v>
      </c>
      <c r="J19" s="45">
        <v>12</v>
      </c>
      <c r="K19" s="45">
        <v>11</v>
      </c>
      <c r="L19" s="45">
        <v>14</v>
      </c>
      <c r="M19" s="45">
        <v>17</v>
      </c>
      <c r="N19" s="45">
        <v>6</v>
      </c>
      <c r="O19" s="60">
        <f t="shared" si="0"/>
        <v>117</v>
      </c>
      <c r="P19" s="66">
        <f t="shared" si="1"/>
        <v>10</v>
      </c>
      <c r="Q19" s="69">
        <f t="shared" si="2"/>
        <v>5</v>
      </c>
      <c r="R19" s="69">
        <f t="shared" si="3"/>
        <v>6</v>
      </c>
      <c r="S19" s="69">
        <f t="shared" si="4"/>
        <v>11</v>
      </c>
      <c r="T19" s="69">
        <f t="shared" si="5"/>
        <v>95</v>
      </c>
      <c r="U19" s="45">
        <f t="shared" si="6"/>
        <v>14</v>
      </c>
    </row>
    <row r="20" spans="2:21" s="12" customFormat="1">
      <c r="B20" s="65" t="s">
        <v>4</v>
      </c>
      <c r="C20" s="45"/>
      <c r="D20" s="61" t="s">
        <v>5</v>
      </c>
      <c r="E20" s="45">
        <v>0</v>
      </c>
      <c r="F20" s="45">
        <v>15</v>
      </c>
      <c r="G20" s="45">
        <v>16</v>
      </c>
      <c r="H20" s="45">
        <v>16</v>
      </c>
      <c r="I20" s="45"/>
      <c r="J20" s="45"/>
      <c r="K20" s="45">
        <v>12</v>
      </c>
      <c r="L20" s="45"/>
      <c r="M20" s="45">
        <v>19</v>
      </c>
      <c r="N20" s="45">
        <v>15</v>
      </c>
      <c r="O20" s="60">
        <f t="shared" si="0"/>
        <v>93</v>
      </c>
      <c r="P20" s="66">
        <f t="shared" si="1"/>
        <v>7</v>
      </c>
      <c r="Q20" s="69">
        <f t="shared" si="2"/>
        <v>0</v>
      </c>
      <c r="R20" s="69">
        <f t="shared" si="3"/>
        <v>0</v>
      </c>
      <c r="S20" s="69">
        <f t="shared" si="4"/>
        <v>0</v>
      </c>
      <c r="T20" s="69">
        <f t="shared" si="5"/>
        <v>93</v>
      </c>
      <c r="U20" s="45">
        <f t="shared" si="6"/>
        <v>15</v>
      </c>
    </row>
    <row r="21" spans="2:21" s="12" customFormat="1">
      <c r="B21" s="65" t="s">
        <v>268</v>
      </c>
      <c r="C21" s="45"/>
      <c r="D21" s="63" t="s">
        <v>27</v>
      </c>
      <c r="E21" s="45"/>
      <c r="F21" s="45"/>
      <c r="G21" s="45"/>
      <c r="H21" s="45"/>
      <c r="I21" s="45">
        <v>16</v>
      </c>
      <c r="J21" s="45">
        <v>18</v>
      </c>
      <c r="K21" s="45">
        <v>20</v>
      </c>
      <c r="L21" s="45">
        <v>16</v>
      </c>
      <c r="M21" s="45"/>
      <c r="N21" s="45">
        <v>21</v>
      </c>
      <c r="O21" s="60">
        <f t="shared" si="0"/>
        <v>91</v>
      </c>
      <c r="P21" s="66">
        <f t="shared" si="1"/>
        <v>5</v>
      </c>
      <c r="Q21" s="69">
        <f t="shared" si="2"/>
        <v>0</v>
      </c>
      <c r="R21" s="69">
        <f t="shared" si="3"/>
        <v>0</v>
      </c>
      <c r="S21" s="69">
        <f t="shared" si="4"/>
        <v>0</v>
      </c>
      <c r="T21" s="69">
        <f t="shared" si="5"/>
        <v>91</v>
      </c>
      <c r="U21" s="45">
        <f t="shared" si="6"/>
        <v>16</v>
      </c>
    </row>
    <row r="22" spans="2:21" s="12" customFormat="1">
      <c r="B22" s="65" t="s">
        <v>42</v>
      </c>
      <c r="C22" s="45"/>
      <c r="D22" s="93" t="s">
        <v>140</v>
      </c>
      <c r="E22" s="45">
        <v>21</v>
      </c>
      <c r="F22" s="45"/>
      <c r="G22" s="45">
        <v>20</v>
      </c>
      <c r="H22" s="45">
        <v>9</v>
      </c>
      <c r="I22" s="45"/>
      <c r="J22" s="45">
        <v>9</v>
      </c>
      <c r="K22" s="45"/>
      <c r="L22" s="45">
        <v>18</v>
      </c>
      <c r="M22" s="45"/>
      <c r="N22" s="45">
        <v>14</v>
      </c>
      <c r="O22" s="60">
        <f t="shared" si="0"/>
        <v>91</v>
      </c>
      <c r="P22" s="66">
        <f t="shared" si="1"/>
        <v>6</v>
      </c>
      <c r="Q22" s="69">
        <f t="shared" si="2"/>
        <v>0</v>
      </c>
      <c r="R22" s="69">
        <f t="shared" si="3"/>
        <v>0</v>
      </c>
      <c r="S22" s="69">
        <f t="shared" si="4"/>
        <v>0</v>
      </c>
      <c r="T22" s="69">
        <f t="shared" si="5"/>
        <v>91</v>
      </c>
      <c r="U22" s="45">
        <f t="shared" si="6"/>
        <v>16</v>
      </c>
    </row>
    <row r="23" spans="2:21" s="12" customFormat="1">
      <c r="B23" s="65" t="s">
        <v>239</v>
      </c>
      <c r="C23" s="45"/>
      <c r="D23" s="61" t="s">
        <v>5</v>
      </c>
      <c r="E23" s="45"/>
      <c r="F23" s="45"/>
      <c r="G23" s="45">
        <v>21</v>
      </c>
      <c r="H23" s="45">
        <v>18</v>
      </c>
      <c r="I23" s="45">
        <v>14</v>
      </c>
      <c r="J23" s="45">
        <v>18</v>
      </c>
      <c r="K23" s="45"/>
      <c r="L23" s="45"/>
      <c r="M23" s="45">
        <v>19</v>
      </c>
      <c r="N23" s="45"/>
      <c r="O23" s="60">
        <f t="shared" si="0"/>
        <v>90</v>
      </c>
      <c r="P23" s="66">
        <f t="shared" si="1"/>
        <v>5</v>
      </c>
      <c r="Q23" s="69">
        <f t="shared" si="2"/>
        <v>0</v>
      </c>
      <c r="R23" s="69">
        <f t="shared" si="3"/>
        <v>0</v>
      </c>
      <c r="S23" s="69">
        <f t="shared" si="4"/>
        <v>0</v>
      </c>
      <c r="T23" s="69">
        <f t="shared" si="5"/>
        <v>90</v>
      </c>
      <c r="U23" s="45">
        <f t="shared" si="6"/>
        <v>18</v>
      </c>
    </row>
    <row r="24" spans="2:21" s="12" customFormat="1">
      <c r="B24" s="65" t="s">
        <v>257</v>
      </c>
      <c r="C24" s="45"/>
      <c r="D24" s="64" t="s">
        <v>61</v>
      </c>
      <c r="E24" s="45"/>
      <c r="F24" s="45"/>
      <c r="G24" s="45"/>
      <c r="H24" s="45">
        <v>18</v>
      </c>
      <c r="I24" s="45"/>
      <c r="J24" s="45">
        <v>21</v>
      </c>
      <c r="K24" s="45">
        <v>18</v>
      </c>
      <c r="L24" s="45">
        <v>15</v>
      </c>
      <c r="M24" s="45"/>
      <c r="N24" s="45">
        <v>18</v>
      </c>
      <c r="O24" s="60">
        <f t="shared" si="0"/>
        <v>90</v>
      </c>
      <c r="P24" s="66">
        <f t="shared" si="1"/>
        <v>5</v>
      </c>
      <c r="Q24" s="69">
        <f t="shared" si="2"/>
        <v>0</v>
      </c>
      <c r="R24" s="69">
        <f t="shared" si="3"/>
        <v>0</v>
      </c>
      <c r="S24" s="69">
        <f t="shared" si="4"/>
        <v>0</v>
      </c>
      <c r="T24" s="69">
        <f t="shared" si="5"/>
        <v>90</v>
      </c>
      <c r="U24" s="45">
        <f t="shared" si="6"/>
        <v>18</v>
      </c>
    </row>
    <row r="25" spans="2:21" s="12" customFormat="1">
      <c r="B25" s="65" t="s">
        <v>209</v>
      </c>
      <c r="C25" s="45"/>
      <c r="D25" s="96" t="s">
        <v>12</v>
      </c>
      <c r="E25" s="45">
        <v>9</v>
      </c>
      <c r="F25" s="45">
        <v>16</v>
      </c>
      <c r="G25" s="45">
        <v>9</v>
      </c>
      <c r="H25" s="45">
        <v>10</v>
      </c>
      <c r="I25" s="45">
        <v>12</v>
      </c>
      <c r="J25" s="45">
        <v>7</v>
      </c>
      <c r="K25" s="45">
        <v>7</v>
      </c>
      <c r="L25" s="45">
        <v>15</v>
      </c>
      <c r="M25" s="45"/>
      <c r="N25" s="45">
        <v>15</v>
      </c>
      <c r="O25" s="60">
        <f t="shared" si="0"/>
        <v>100</v>
      </c>
      <c r="P25" s="66">
        <f t="shared" si="1"/>
        <v>9</v>
      </c>
      <c r="Q25" s="69">
        <f t="shared" si="2"/>
        <v>7</v>
      </c>
      <c r="R25" s="69">
        <f t="shared" si="3"/>
        <v>7</v>
      </c>
      <c r="S25" s="69">
        <f t="shared" si="4"/>
        <v>0</v>
      </c>
      <c r="T25" s="69">
        <f t="shared" si="5"/>
        <v>86</v>
      </c>
      <c r="U25" s="45">
        <f t="shared" si="6"/>
        <v>20</v>
      </c>
    </row>
    <row r="26" spans="2:21" s="12" customFormat="1">
      <c r="B26" s="65" t="s">
        <v>137</v>
      </c>
      <c r="C26" s="45"/>
      <c r="D26" s="89" t="s">
        <v>132</v>
      </c>
      <c r="E26" s="45">
        <v>13</v>
      </c>
      <c r="F26" s="45">
        <v>7</v>
      </c>
      <c r="G26" s="45">
        <v>10</v>
      </c>
      <c r="H26" s="45">
        <v>8</v>
      </c>
      <c r="I26" s="45">
        <v>16</v>
      </c>
      <c r="J26" s="45">
        <v>12</v>
      </c>
      <c r="K26" s="45">
        <v>16</v>
      </c>
      <c r="L26" s="45"/>
      <c r="M26" s="45"/>
      <c r="N26" s="45"/>
      <c r="O26" s="60">
        <f t="shared" si="0"/>
        <v>82</v>
      </c>
      <c r="P26" s="66">
        <f t="shared" si="1"/>
        <v>7</v>
      </c>
      <c r="Q26" s="69">
        <f t="shared" si="2"/>
        <v>0</v>
      </c>
      <c r="R26" s="69">
        <f t="shared" si="3"/>
        <v>0</v>
      </c>
      <c r="S26" s="69">
        <f t="shared" si="4"/>
        <v>0</v>
      </c>
      <c r="T26" s="69">
        <f t="shared" si="5"/>
        <v>82</v>
      </c>
      <c r="U26" s="45">
        <f t="shared" si="6"/>
        <v>21</v>
      </c>
    </row>
    <row r="27" spans="2:21">
      <c r="B27" s="65" t="s">
        <v>227</v>
      </c>
      <c r="C27" s="45"/>
      <c r="D27" s="63" t="s">
        <v>27</v>
      </c>
      <c r="E27" s="45"/>
      <c r="F27" s="45">
        <v>14</v>
      </c>
      <c r="G27" s="45">
        <v>21</v>
      </c>
      <c r="H27" s="45"/>
      <c r="I27" s="45">
        <v>13</v>
      </c>
      <c r="J27" s="45">
        <v>12</v>
      </c>
      <c r="K27" s="45">
        <v>11</v>
      </c>
      <c r="L27" s="45"/>
      <c r="M27" s="45"/>
      <c r="N27" s="45">
        <v>11</v>
      </c>
      <c r="O27" s="60">
        <f t="shared" si="0"/>
        <v>82</v>
      </c>
      <c r="P27" s="66">
        <f t="shared" si="1"/>
        <v>6</v>
      </c>
      <c r="Q27" s="69">
        <f t="shared" si="2"/>
        <v>0</v>
      </c>
      <c r="R27" s="69">
        <f t="shared" si="3"/>
        <v>0</v>
      </c>
      <c r="S27" s="69">
        <f t="shared" si="4"/>
        <v>0</v>
      </c>
      <c r="T27" s="69">
        <f t="shared" si="5"/>
        <v>82</v>
      </c>
      <c r="U27" s="45">
        <f t="shared" si="6"/>
        <v>21</v>
      </c>
    </row>
    <row r="28" spans="2:21">
      <c r="B28" s="65" t="s">
        <v>3</v>
      </c>
      <c r="C28" s="45"/>
      <c r="D28" s="61" t="s">
        <v>5</v>
      </c>
      <c r="E28" s="45">
        <v>10</v>
      </c>
      <c r="F28" s="45">
        <v>13</v>
      </c>
      <c r="G28" s="45">
        <v>8</v>
      </c>
      <c r="H28" s="45">
        <v>9</v>
      </c>
      <c r="I28" s="45">
        <v>13</v>
      </c>
      <c r="J28" s="45"/>
      <c r="K28" s="45">
        <v>7</v>
      </c>
      <c r="L28" s="45">
        <v>9</v>
      </c>
      <c r="M28" s="45">
        <v>7</v>
      </c>
      <c r="N28" s="45">
        <v>16</v>
      </c>
      <c r="O28" s="60">
        <f t="shared" si="0"/>
        <v>92</v>
      </c>
      <c r="P28" s="66">
        <f t="shared" si="1"/>
        <v>9</v>
      </c>
      <c r="Q28" s="69">
        <f t="shared" si="2"/>
        <v>7</v>
      </c>
      <c r="R28" s="69">
        <f t="shared" si="3"/>
        <v>7</v>
      </c>
      <c r="S28" s="69">
        <f t="shared" si="4"/>
        <v>0</v>
      </c>
      <c r="T28" s="69">
        <f t="shared" si="5"/>
        <v>78</v>
      </c>
      <c r="U28" s="45">
        <f t="shared" si="6"/>
        <v>23</v>
      </c>
    </row>
    <row r="29" spans="2:21">
      <c r="B29" s="65" t="s">
        <v>39</v>
      </c>
      <c r="C29" s="45"/>
      <c r="D29" s="93" t="s">
        <v>140</v>
      </c>
      <c r="E29" s="45">
        <v>7</v>
      </c>
      <c r="F29" s="45"/>
      <c r="G29" s="45">
        <v>11</v>
      </c>
      <c r="H29" s="45">
        <v>11</v>
      </c>
      <c r="I29" s="45"/>
      <c r="J29" s="45">
        <v>15</v>
      </c>
      <c r="K29" s="45">
        <v>5</v>
      </c>
      <c r="L29" s="45">
        <v>12</v>
      </c>
      <c r="M29" s="45"/>
      <c r="N29" s="45">
        <v>17</v>
      </c>
      <c r="O29" s="60">
        <f t="shared" si="0"/>
        <v>78</v>
      </c>
      <c r="P29" s="66">
        <f t="shared" si="1"/>
        <v>7</v>
      </c>
      <c r="Q29" s="69">
        <f t="shared" si="2"/>
        <v>0</v>
      </c>
      <c r="R29" s="69">
        <f t="shared" si="3"/>
        <v>0</v>
      </c>
      <c r="S29" s="69">
        <f t="shared" si="4"/>
        <v>0</v>
      </c>
      <c r="T29" s="69">
        <f t="shared" si="5"/>
        <v>78</v>
      </c>
      <c r="U29" s="45">
        <f t="shared" si="6"/>
        <v>23</v>
      </c>
    </row>
    <row r="30" spans="2:21">
      <c r="B30" s="65" t="s">
        <v>186</v>
      </c>
      <c r="C30" s="45"/>
      <c r="D30" s="63" t="s">
        <v>27</v>
      </c>
      <c r="E30" s="45">
        <v>10</v>
      </c>
      <c r="F30" s="45">
        <v>11</v>
      </c>
      <c r="G30" s="45"/>
      <c r="H30" s="45">
        <v>4</v>
      </c>
      <c r="I30" s="45">
        <v>17</v>
      </c>
      <c r="J30" s="45">
        <v>18</v>
      </c>
      <c r="K30" s="45">
        <v>16</v>
      </c>
      <c r="L30" s="45"/>
      <c r="M30" s="45"/>
      <c r="N30" s="45"/>
      <c r="O30" s="60">
        <f t="shared" si="0"/>
        <v>76</v>
      </c>
      <c r="P30" s="66">
        <f t="shared" si="1"/>
        <v>6</v>
      </c>
      <c r="Q30" s="69">
        <f t="shared" si="2"/>
        <v>0</v>
      </c>
      <c r="R30" s="69">
        <f t="shared" si="3"/>
        <v>0</v>
      </c>
      <c r="S30" s="69">
        <f t="shared" si="4"/>
        <v>0</v>
      </c>
      <c r="T30" s="69">
        <f t="shared" si="5"/>
        <v>76</v>
      </c>
      <c r="U30" s="45">
        <f t="shared" si="6"/>
        <v>25</v>
      </c>
    </row>
    <row r="31" spans="2:21">
      <c r="B31" s="65" t="s">
        <v>187</v>
      </c>
      <c r="C31" s="45"/>
      <c r="D31" s="63" t="s">
        <v>27</v>
      </c>
      <c r="E31" s="45">
        <v>5</v>
      </c>
      <c r="F31" s="45">
        <v>14</v>
      </c>
      <c r="G31" s="45">
        <v>5</v>
      </c>
      <c r="H31" s="45">
        <v>10</v>
      </c>
      <c r="I31" s="45"/>
      <c r="J31" s="45">
        <v>16</v>
      </c>
      <c r="K31" s="45">
        <v>13</v>
      </c>
      <c r="L31" s="45"/>
      <c r="M31" s="45">
        <v>10</v>
      </c>
      <c r="N31" s="45">
        <v>8</v>
      </c>
      <c r="O31" s="60">
        <f t="shared" si="0"/>
        <v>81</v>
      </c>
      <c r="P31" s="66">
        <f t="shared" si="1"/>
        <v>8</v>
      </c>
      <c r="Q31" s="69">
        <f t="shared" si="2"/>
        <v>5</v>
      </c>
      <c r="R31" s="69">
        <f t="shared" si="3"/>
        <v>0</v>
      </c>
      <c r="S31" s="69">
        <f t="shared" si="4"/>
        <v>0</v>
      </c>
      <c r="T31" s="69">
        <f t="shared" si="5"/>
        <v>76</v>
      </c>
      <c r="U31" s="45">
        <f t="shared" si="6"/>
        <v>25</v>
      </c>
    </row>
    <row r="32" spans="2:21">
      <c r="B32" s="65" t="s">
        <v>126</v>
      </c>
      <c r="C32" s="45"/>
      <c r="D32" s="63" t="s">
        <v>27</v>
      </c>
      <c r="E32" s="45">
        <v>10</v>
      </c>
      <c r="F32" s="45">
        <v>13</v>
      </c>
      <c r="G32" s="45">
        <v>19</v>
      </c>
      <c r="H32" s="45">
        <v>14</v>
      </c>
      <c r="I32" s="45"/>
      <c r="J32" s="45">
        <v>19</v>
      </c>
      <c r="K32" s="45"/>
      <c r="L32" s="45"/>
      <c r="M32" s="45"/>
      <c r="N32" s="45"/>
      <c r="O32" s="60">
        <f t="shared" si="0"/>
        <v>75</v>
      </c>
      <c r="P32" s="66">
        <f t="shared" si="1"/>
        <v>5</v>
      </c>
      <c r="Q32" s="69">
        <f t="shared" si="2"/>
        <v>0</v>
      </c>
      <c r="R32" s="69">
        <f t="shared" si="3"/>
        <v>0</v>
      </c>
      <c r="S32" s="69">
        <f t="shared" si="4"/>
        <v>0</v>
      </c>
      <c r="T32" s="69">
        <f t="shared" si="5"/>
        <v>75</v>
      </c>
      <c r="U32" s="45">
        <f t="shared" si="6"/>
        <v>27</v>
      </c>
    </row>
    <row r="33" spans="2:21">
      <c r="B33" s="65" t="s">
        <v>43</v>
      </c>
      <c r="C33" s="45"/>
      <c r="D33" s="63" t="s">
        <v>27</v>
      </c>
      <c r="E33" s="45">
        <v>12</v>
      </c>
      <c r="F33" s="45">
        <v>8</v>
      </c>
      <c r="G33" s="45">
        <v>15</v>
      </c>
      <c r="H33" s="45">
        <v>8</v>
      </c>
      <c r="I33" s="45"/>
      <c r="J33" s="45">
        <v>10</v>
      </c>
      <c r="K33" s="45">
        <v>6</v>
      </c>
      <c r="L33" s="45">
        <v>12</v>
      </c>
      <c r="M33" s="45"/>
      <c r="N33" s="45">
        <v>5</v>
      </c>
      <c r="O33" s="60">
        <f t="shared" si="0"/>
        <v>76</v>
      </c>
      <c r="P33" s="66">
        <f t="shared" si="1"/>
        <v>8</v>
      </c>
      <c r="Q33" s="69">
        <f t="shared" si="2"/>
        <v>5</v>
      </c>
      <c r="R33" s="69">
        <f t="shared" si="3"/>
        <v>0</v>
      </c>
      <c r="S33" s="69">
        <f t="shared" si="4"/>
        <v>0</v>
      </c>
      <c r="T33" s="69">
        <f t="shared" si="5"/>
        <v>71</v>
      </c>
      <c r="U33" s="45">
        <f t="shared" si="6"/>
        <v>28</v>
      </c>
    </row>
    <row r="34" spans="2:21">
      <c r="B34" s="65" t="s">
        <v>203</v>
      </c>
      <c r="C34" s="45"/>
      <c r="D34" s="93" t="s">
        <v>140</v>
      </c>
      <c r="E34" s="45">
        <v>16</v>
      </c>
      <c r="F34" s="45">
        <v>18</v>
      </c>
      <c r="G34" s="45">
        <v>21</v>
      </c>
      <c r="H34" s="45"/>
      <c r="I34" s="45"/>
      <c r="J34" s="45"/>
      <c r="K34" s="45"/>
      <c r="L34" s="45">
        <v>15</v>
      </c>
      <c r="M34" s="45"/>
      <c r="N34" s="45"/>
      <c r="O34" s="60">
        <f t="shared" si="0"/>
        <v>70</v>
      </c>
      <c r="P34" s="66">
        <f t="shared" si="1"/>
        <v>4</v>
      </c>
      <c r="Q34" s="69">
        <f t="shared" si="2"/>
        <v>0</v>
      </c>
      <c r="R34" s="69">
        <f t="shared" si="3"/>
        <v>0</v>
      </c>
      <c r="S34" s="69">
        <f t="shared" si="4"/>
        <v>0</v>
      </c>
      <c r="T34" s="69">
        <f t="shared" si="5"/>
        <v>70</v>
      </c>
      <c r="U34" s="45">
        <f t="shared" si="6"/>
        <v>29</v>
      </c>
    </row>
    <row r="35" spans="2:21" s="12" customFormat="1">
      <c r="B35" s="65" t="s">
        <v>128</v>
      </c>
      <c r="C35" s="45"/>
      <c r="D35" s="64" t="s">
        <v>61</v>
      </c>
      <c r="E35" s="45">
        <v>12</v>
      </c>
      <c r="F35" s="45">
        <v>13</v>
      </c>
      <c r="G35" s="45">
        <v>17</v>
      </c>
      <c r="H35" s="45">
        <v>15</v>
      </c>
      <c r="I35" s="45"/>
      <c r="J35" s="45"/>
      <c r="K35" s="45"/>
      <c r="L35" s="45"/>
      <c r="M35" s="45"/>
      <c r="N35" s="45">
        <v>12</v>
      </c>
      <c r="O35" s="60">
        <f t="shared" si="0"/>
        <v>69</v>
      </c>
      <c r="P35" s="66">
        <f t="shared" si="1"/>
        <v>5</v>
      </c>
      <c r="Q35" s="69">
        <f t="shared" si="2"/>
        <v>0</v>
      </c>
      <c r="R35" s="69">
        <f t="shared" si="3"/>
        <v>0</v>
      </c>
      <c r="S35" s="69">
        <f t="shared" si="4"/>
        <v>0</v>
      </c>
      <c r="T35" s="78">
        <f t="shared" si="5"/>
        <v>69</v>
      </c>
      <c r="U35" s="45">
        <f t="shared" si="6"/>
        <v>30</v>
      </c>
    </row>
    <row r="36" spans="2:21" s="12" customFormat="1">
      <c r="B36" s="65" t="s">
        <v>246</v>
      </c>
      <c r="C36" s="45"/>
      <c r="D36" s="63" t="s">
        <v>27</v>
      </c>
      <c r="E36" s="45"/>
      <c r="F36" s="45"/>
      <c r="G36" s="45">
        <v>11</v>
      </c>
      <c r="H36" s="45">
        <v>11</v>
      </c>
      <c r="I36" s="45"/>
      <c r="J36" s="45">
        <v>17</v>
      </c>
      <c r="K36" s="45">
        <v>13</v>
      </c>
      <c r="L36" s="45">
        <v>9</v>
      </c>
      <c r="M36" s="45"/>
      <c r="N36" s="45">
        <v>6</v>
      </c>
      <c r="O36" s="60">
        <f t="shared" si="0"/>
        <v>67</v>
      </c>
      <c r="P36" s="66">
        <f t="shared" si="1"/>
        <v>6</v>
      </c>
      <c r="Q36" s="69">
        <f t="shared" si="2"/>
        <v>0</v>
      </c>
      <c r="R36" s="69">
        <f t="shared" si="3"/>
        <v>0</v>
      </c>
      <c r="S36" s="69">
        <f t="shared" si="4"/>
        <v>0</v>
      </c>
      <c r="T36" s="69">
        <f t="shared" si="5"/>
        <v>67</v>
      </c>
      <c r="U36" s="45">
        <f t="shared" si="6"/>
        <v>31</v>
      </c>
    </row>
    <row r="37" spans="2:21" s="12" customFormat="1">
      <c r="B37" s="65" t="s">
        <v>202</v>
      </c>
      <c r="C37" s="45"/>
      <c r="D37" s="96" t="s">
        <v>12</v>
      </c>
      <c r="E37" s="45">
        <v>8</v>
      </c>
      <c r="F37" s="45">
        <v>5</v>
      </c>
      <c r="G37" s="45">
        <v>9</v>
      </c>
      <c r="H37" s="45">
        <v>8</v>
      </c>
      <c r="I37" s="45">
        <v>14</v>
      </c>
      <c r="J37" s="45">
        <v>9</v>
      </c>
      <c r="K37" s="45">
        <v>7</v>
      </c>
      <c r="L37" s="45">
        <v>4</v>
      </c>
      <c r="M37" s="45">
        <v>12</v>
      </c>
      <c r="N37" s="45">
        <v>7</v>
      </c>
      <c r="O37" s="60">
        <f t="shared" si="0"/>
        <v>83</v>
      </c>
      <c r="P37" s="66">
        <f t="shared" si="1"/>
        <v>10</v>
      </c>
      <c r="Q37" s="69">
        <f t="shared" si="2"/>
        <v>4</v>
      </c>
      <c r="R37" s="69">
        <f t="shared" si="3"/>
        <v>5</v>
      </c>
      <c r="S37" s="69">
        <f t="shared" si="4"/>
        <v>7</v>
      </c>
      <c r="T37" s="69">
        <f t="shared" si="5"/>
        <v>67</v>
      </c>
      <c r="U37" s="45">
        <f t="shared" si="6"/>
        <v>31</v>
      </c>
    </row>
    <row r="38" spans="2:21" s="12" customFormat="1">
      <c r="B38" s="65" t="s">
        <v>224</v>
      </c>
      <c r="C38" s="45"/>
      <c r="D38" s="61" t="s">
        <v>59</v>
      </c>
      <c r="E38" s="45"/>
      <c r="F38" s="45">
        <v>15</v>
      </c>
      <c r="G38" s="45"/>
      <c r="H38" s="45">
        <v>20</v>
      </c>
      <c r="I38" s="45"/>
      <c r="J38" s="45">
        <v>15</v>
      </c>
      <c r="K38" s="45"/>
      <c r="L38" s="45">
        <v>16</v>
      </c>
      <c r="M38" s="45"/>
      <c r="N38" s="45"/>
      <c r="O38" s="60">
        <f t="shared" ref="O38:O69" si="7">SUM(E38:N38)</f>
        <v>66</v>
      </c>
      <c r="P38" s="66">
        <f t="shared" ref="P38:P69" si="8">COUNT(E38:N38)</f>
        <v>4</v>
      </c>
      <c r="Q38" s="69">
        <f t="shared" ref="Q38:Q69" si="9">IF(P38&lt;8,0,+SMALL((E38:N38),1))</f>
        <v>0</v>
      </c>
      <c r="R38" s="69">
        <f t="shared" ref="R38:R69" si="10">IF(P38&lt;9,0,+SMALL((E38:N38),2))</f>
        <v>0</v>
      </c>
      <c r="S38" s="69">
        <f t="shared" ref="S38:S69" si="11">IF(P38&lt;10,0,+SMALL((E38:N38),3))</f>
        <v>0</v>
      </c>
      <c r="T38" s="69">
        <f t="shared" ref="T38:T69" si="12">O38-Q38-R38-S38</f>
        <v>66</v>
      </c>
      <c r="U38" s="45">
        <f t="shared" ref="U38:U69" si="13">RANK(T38,$T$6:$T$137,0)</f>
        <v>33</v>
      </c>
    </row>
    <row r="39" spans="2:21" s="12" customFormat="1">
      <c r="B39" s="65" t="s">
        <v>139</v>
      </c>
      <c r="C39" s="45"/>
      <c r="D39" s="89" t="s">
        <v>132</v>
      </c>
      <c r="E39" s="45">
        <v>7</v>
      </c>
      <c r="F39" s="45">
        <v>14</v>
      </c>
      <c r="G39" s="45">
        <v>8</v>
      </c>
      <c r="H39" s="45"/>
      <c r="I39" s="45">
        <v>12</v>
      </c>
      <c r="J39" s="45">
        <v>8</v>
      </c>
      <c r="K39" s="45">
        <v>7</v>
      </c>
      <c r="L39" s="45">
        <v>7</v>
      </c>
      <c r="M39" s="45"/>
      <c r="N39" s="45"/>
      <c r="O39" s="60">
        <f t="shared" si="7"/>
        <v>63</v>
      </c>
      <c r="P39" s="66">
        <f t="shared" si="8"/>
        <v>7</v>
      </c>
      <c r="Q39" s="69">
        <f t="shared" si="9"/>
        <v>0</v>
      </c>
      <c r="R39" s="69">
        <f t="shared" si="10"/>
        <v>0</v>
      </c>
      <c r="S39" s="69">
        <f t="shared" si="11"/>
        <v>0</v>
      </c>
      <c r="T39" s="69">
        <f t="shared" si="12"/>
        <v>63</v>
      </c>
      <c r="U39" s="45">
        <f t="shared" si="13"/>
        <v>34</v>
      </c>
    </row>
    <row r="40" spans="2:21" s="12" customFormat="1">
      <c r="B40" s="65" t="s">
        <v>127</v>
      </c>
      <c r="C40" s="45"/>
      <c r="D40" s="61" t="s">
        <v>5</v>
      </c>
      <c r="E40" s="45">
        <v>17</v>
      </c>
      <c r="F40" s="45"/>
      <c r="G40" s="45"/>
      <c r="H40" s="45">
        <v>0</v>
      </c>
      <c r="I40" s="45"/>
      <c r="J40" s="45">
        <v>18</v>
      </c>
      <c r="K40" s="45"/>
      <c r="L40" s="45">
        <v>14</v>
      </c>
      <c r="M40" s="45">
        <v>14</v>
      </c>
      <c r="N40" s="45"/>
      <c r="O40" s="60">
        <f t="shared" si="7"/>
        <v>63</v>
      </c>
      <c r="P40" s="66">
        <f t="shared" si="8"/>
        <v>5</v>
      </c>
      <c r="Q40" s="69">
        <f t="shared" si="9"/>
        <v>0</v>
      </c>
      <c r="R40" s="69">
        <f t="shared" si="10"/>
        <v>0</v>
      </c>
      <c r="S40" s="69">
        <f t="shared" si="11"/>
        <v>0</v>
      </c>
      <c r="T40" s="69">
        <f t="shared" si="12"/>
        <v>63</v>
      </c>
      <c r="U40" s="45">
        <f t="shared" si="13"/>
        <v>34</v>
      </c>
    </row>
    <row r="41" spans="2:21" s="12" customFormat="1">
      <c r="B41" s="65" t="s">
        <v>90</v>
      </c>
      <c r="C41" s="45"/>
      <c r="D41" s="64" t="s">
        <v>61</v>
      </c>
      <c r="E41" s="45">
        <v>11</v>
      </c>
      <c r="F41" s="45">
        <v>12</v>
      </c>
      <c r="G41" s="45">
        <v>15</v>
      </c>
      <c r="H41" s="45">
        <v>9</v>
      </c>
      <c r="I41" s="45"/>
      <c r="J41" s="45">
        <v>14</v>
      </c>
      <c r="K41" s="45"/>
      <c r="L41" s="45"/>
      <c r="M41" s="45"/>
      <c r="N41" s="45"/>
      <c r="O41" s="60">
        <f t="shared" si="7"/>
        <v>61</v>
      </c>
      <c r="P41" s="66">
        <f t="shared" si="8"/>
        <v>5</v>
      </c>
      <c r="Q41" s="69">
        <f t="shared" si="9"/>
        <v>0</v>
      </c>
      <c r="R41" s="69">
        <f t="shared" si="10"/>
        <v>0</v>
      </c>
      <c r="S41" s="69">
        <f t="shared" si="11"/>
        <v>0</v>
      </c>
      <c r="T41" s="69">
        <f t="shared" si="12"/>
        <v>61</v>
      </c>
      <c r="U41" s="45">
        <f t="shared" si="13"/>
        <v>36</v>
      </c>
    </row>
    <row r="42" spans="2:21" s="12" customFormat="1">
      <c r="B42" s="65" t="s">
        <v>41</v>
      </c>
      <c r="C42" s="45"/>
      <c r="D42" s="93" t="s">
        <v>140</v>
      </c>
      <c r="E42" s="45">
        <v>6</v>
      </c>
      <c r="F42" s="45"/>
      <c r="G42" s="45">
        <v>9</v>
      </c>
      <c r="H42" s="45">
        <v>8</v>
      </c>
      <c r="I42" s="45"/>
      <c r="J42" s="45">
        <v>10</v>
      </c>
      <c r="K42" s="45">
        <v>6</v>
      </c>
      <c r="L42" s="45">
        <v>14</v>
      </c>
      <c r="M42" s="45"/>
      <c r="N42" s="45">
        <v>8</v>
      </c>
      <c r="O42" s="60">
        <f t="shared" si="7"/>
        <v>61</v>
      </c>
      <c r="P42" s="66">
        <f t="shared" si="8"/>
        <v>7</v>
      </c>
      <c r="Q42" s="69">
        <f t="shared" si="9"/>
        <v>0</v>
      </c>
      <c r="R42" s="69">
        <f t="shared" si="10"/>
        <v>0</v>
      </c>
      <c r="S42" s="69">
        <f t="shared" si="11"/>
        <v>0</v>
      </c>
      <c r="T42" s="69">
        <f t="shared" si="12"/>
        <v>61</v>
      </c>
      <c r="U42" s="45">
        <f t="shared" si="13"/>
        <v>36</v>
      </c>
    </row>
    <row r="43" spans="2:21" s="12" customFormat="1">
      <c r="B43" s="65" t="s">
        <v>156</v>
      </c>
      <c r="C43" s="45"/>
      <c r="D43" s="89" t="s">
        <v>132</v>
      </c>
      <c r="E43" s="45">
        <v>11</v>
      </c>
      <c r="F43" s="45">
        <v>8</v>
      </c>
      <c r="G43" s="45"/>
      <c r="H43" s="45">
        <v>9</v>
      </c>
      <c r="I43" s="45">
        <v>10</v>
      </c>
      <c r="J43" s="45">
        <v>6</v>
      </c>
      <c r="K43" s="45">
        <v>11</v>
      </c>
      <c r="L43" s="45">
        <v>5</v>
      </c>
      <c r="M43" s="45"/>
      <c r="N43" s="45"/>
      <c r="O43" s="60">
        <f t="shared" si="7"/>
        <v>60</v>
      </c>
      <c r="P43" s="66">
        <f t="shared" si="8"/>
        <v>7</v>
      </c>
      <c r="Q43" s="69">
        <f t="shared" si="9"/>
        <v>0</v>
      </c>
      <c r="R43" s="69">
        <f t="shared" si="10"/>
        <v>0</v>
      </c>
      <c r="S43" s="69">
        <f t="shared" si="11"/>
        <v>0</v>
      </c>
      <c r="T43" s="69">
        <f t="shared" si="12"/>
        <v>60</v>
      </c>
      <c r="U43" s="45">
        <f t="shared" si="13"/>
        <v>38</v>
      </c>
    </row>
    <row r="44" spans="2:21" s="12" customFormat="1">
      <c r="B44" s="65" t="s">
        <v>250</v>
      </c>
      <c r="C44" s="45"/>
      <c r="D44" s="89" t="s">
        <v>132</v>
      </c>
      <c r="E44" s="45"/>
      <c r="F44" s="45"/>
      <c r="G44" s="45">
        <v>15</v>
      </c>
      <c r="H44" s="45"/>
      <c r="I44" s="45"/>
      <c r="J44" s="45"/>
      <c r="K44" s="45">
        <v>9</v>
      </c>
      <c r="L44" s="45">
        <v>16</v>
      </c>
      <c r="M44" s="45"/>
      <c r="N44" s="45">
        <v>19</v>
      </c>
      <c r="O44" s="60">
        <f t="shared" si="7"/>
        <v>59</v>
      </c>
      <c r="P44" s="66">
        <f t="shared" si="8"/>
        <v>4</v>
      </c>
      <c r="Q44" s="69">
        <f t="shared" si="9"/>
        <v>0</v>
      </c>
      <c r="R44" s="69">
        <f t="shared" si="10"/>
        <v>0</v>
      </c>
      <c r="S44" s="69">
        <f t="shared" si="11"/>
        <v>0</v>
      </c>
      <c r="T44" s="69">
        <f t="shared" si="12"/>
        <v>59</v>
      </c>
      <c r="U44" s="45">
        <f t="shared" si="13"/>
        <v>39</v>
      </c>
    </row>
    <row r="45" spans="2:21" s="12" customFormat="1">
      <c r="B45" s="65" t="s">
        <v>18</v>
      </c>
      <c r="C45" s="45"/>
      <c r="D45" s="63" t="s">
        <v>27</v>
      </c>
      <c r="E45" s="45">
        <v>0</v>
      </c>
      <c r="F45" s="45"/>
      <c r="G45" s="45">
        <v>11</v>
      </c>
      <c r="H45" s="45">
        <v>8</v>
      </c>
      <c r="I45" s="45">
        <v>13</v>
      </c>
      <c r="J45" s="45">
        <v>12</v>
      </c>
      <c r="K45" s="45"/>
      <c r="L45" s="45"/>
      <c r="M45" s="45"/>
      <c r="N45" s="45">
        <v>15</v>
      </c>
      <c r="O45" s="60">
        <f t="shared" si="7"/>
        <v>59</v>
      </c>
      <c r="P45" s="66">
        <f t="shared" si="8"/>
        <v>6</v>
      </c>
      <c r="Q45" s="69">
        <f t="shared" si="9"/>
        <v>0</v>
      </c>
      <c r="R45" s="69">
        <f t="shared" si="10"/>
        <v>0</v>
      </c>
      <c r="S45" s="69">
        <f t="shared" si="11"/>
        <v>0</v>
      </c>
      <c r="T45" s="69">
        <f t="shared" si="12"/>
        <v>59</v>
      </c>
      <c r="U45" s="45">
        <f t="shared" si="13"/>
        <v>39</v>
      </c>
    </row>
    <row r="46" spans="2:21" s="12" customFormat="1">
      <c r="B46" s="65" t="s">
        <v>52</v>
      </c>
      <c r="C46" s="45"/>
      <c r="D46" s="61" t="s">
        <v>5</v>
      </c>
      <c r="E46" s="45">
        <v>15</v>
      </c>
      <c r="F46" s="45">
        <v>18</v>
      </c>
      <c r="G46" s="45"/>
      <c r="H46" s="45"/>
      <c r="I46" s="45"/>
      <c r="J46" s="45">
        <v>25</v>
      </c>
      <c r="K46" s="45"/>
      <c r="L46" s="45"/>
      <c r="M46" s="45"/>
      <c r="N46" s="45"/>
      <c r="O46" s="60">
        <f t="shared" si="7"/>
        <v>58</v>
      </c>
      <c r="P46" s="66">
        <f t="shared" si="8"/>
        <v>3</v>
      </c>
      <c r="Q46" s="69">
        <f t="shared" si="9"/>
        <v>0</v>
      </c>
      <c r="R46" s="69">
        <f t="shared" si="10"/>
        <v>0</v>
      </c>
      <c r="S46" s="69">
        <f t="shared" si="11"/>
        <v>0</v>
      </c>
      <c r="T46" s="69">
        <f t="shared" si="12"/>
        <v>58</v>
      </c>
      <c r="U46" s="45">
        <f t="shared" si="13"/>
        <v>41</v>
      </c>
    </row>
    <row r="47" spans="2:21" s="12" customFormat="1">
      <c r="B47" s="65" t="s">
        <v>245</v>
      </c>
      <c r="C47" s="45"/>
      <c r="D47" s="62" t="s">
        <v>9</v>
      </c>
      <c r="E47" s="45"/>
      <c r="F47" s="45"/>
      <c r="G47" s="45">
        <v>8</v>
      </c>
      <c r="H47" s="45">
        <v>7</v>
      </c>
      <c r="I47" s="45">
        <v>11</v>
      </c>
      <c r="J47" s="45">
        <v>9</v>
      </c>
      <c r="K47" s="45">
        <v>9</v>
      </c>
      <c r="L47" s="45"/>
      <c r="M47" s="45">
        <v>7</v>
      </c>
      <c r="N47" s="45">
        <v>6</v>
      </c>
      <c r="O47" s="60">
        <f t="shared" si="7"/>
        <v>57</v>
      </c>
      <c r="P47" s="66">
        <f t="shared" si="8"/>
        <v>7</v>
      </c>
      <c r="Q47" s="69">
        <f t="shared" si="9"/>
        <v>0</v>
      </c>
      <c r="R47" s="69">
        <f t="shared" si="10"/>
        <v>0</v>
      </c>
      <c r="S47" s="69">
        <f t="shared" si="11"/>
        <v>0</v>
      </c>
      <c r="T47" s="69">
        <f t="shared" si="12"/>
        <v>57</v>
      </c>
      <c r="U47" s="45">
        <f t="shared" si="13"/>
        <v>42</v>
      </c>
    </row>
    <row r="48" spans="2:21" s="12" customFormat="1">
      <c r="B48" s="65" t="s">
        <v>23</v>
      </c>
      <c r="C48" s="45"/>
      <c r="D48" s="94" t="s">
        <v>20</v>
      </c>
      <c r="E48" s="45">
        <v>6</v>
      </c>
      <c r="F48" s="45">
        <v>9</v>
      </c>
      <c r="G48" s="45">
        <v>13</v>
      </c>
      <c r="H48" s="45">
        <v>8</v>
      </c>
      <c r="I48" s="45">
        <v>7</v>
      </c>
      <c r="J48" s="45">
        <v>8</v>
      </c>
      <c r="K48" s="45"/>
      <c r="L48" s="45"/>
      <c r="M48" s="45">
        <v>5</v>
      </c>
      <c r="N48" s="45"/>
      <c r="O48" s="60">
        <f t="shared" si="7"/>
        <v>56</v>
      </c>
      <c r="P48" s="66">
        <f t="shared" si="8"/>
        <v>7</v>
      </c>
      <c r="Q48" s="69">
        <f t="shared" si="9"/>
        <v>0</v>
      </c>
      <c r="R48" s="69">
        <f t="shared" si="10"/>
        <v>0</v>
      </c>
      <c r="S48" s="69">
        <f t="shared" si="11"/>
        <v>0</v>
      </c>
      <c r="T48" s="69">
        <f t="shared" si="12"/>
        <v>56</v>
      </c>
      <c r="U48" s="45">
        <f t="shared" si="13"/>
        <v>43</v>
      </c>
    </row>
    <row r="49" spans="2:21" s="12" customFormat="1">
      <c r="B49" s="65" t="s">
        <v>104</v>
      </c>
      <c r="C49" s="45"/>
      <c r="D49" s="61" t="s">
        <v>5</v>
      </c>
      <c r="E49" s="45">
        <v>13</v>
      </c>
      <c r="F49" s="45">
        <v>24</v>
      </c>
      <c r="G49" s="45"/>
      <c r="H49" s="45">
        <v>0</v>
      </c>
      <c r="I49" s="45">
        <v>18</v>
      </c>
      <c r="J49" s="45"/>
      <c r="K49" s="45"/>
      <c r="L49" s="45"/>
      <c r="M49" s="45"/>
      <c r="N49" s="45"/>
      <c r="O49" s="60">
        <f t="shared" si="7"/>
        <v>55</v>
      </c>
      <c r="P49" s="66">
        <f t="shared" si="8"/>
        <v>4</v>
      </c>
      <c r="Q49" s="69">
        <f t="shared" si="9"/>
        <v>0</v>
      </c>
      <c r="R49" s="69">
        <f t="shared" si="10"/>
        <v>0</v>
      </c>
      <c r="S49" s="69">
        <f t="shared" si="11"/>
        <v>0</v>
      </c>
      <c r="T49" s="69">
        <f t="shared" si="12"/>
        <v>55</v>
      </c>
      <c r="U49" s="45">
        <f t="shared" si="13"/>
        <v>44</v>
      </c>
    </row>
    <row r="50" spans="2:21" s="12" customFormat="1">
      <c r="B50" s="65" t="s">
        <v>32</v>
      </c>
      <c r="C50" s="45"/>
      <c r="D50" s="93" t="s">
        <v>140</v>
      </c>
      <c r="E50" s="45">
        <v>7</v>
      </c>
      <c r="F50" s="45">
        <v>7</v>
      </c>
      <c r="G50" s="45">
        <v>6</v>
      </c>
      <c r="H50" s="45"/>
      <c r="I50" s="45">
        <v>8</v>
      </c>
      <c r="J50" s="45">
        <v>8</v>
      </c>
      <c r="K50" s="45">
        <v>6</v>
      </c>
      <c r="L50" s="45">
        <v>8</v>
      </c>
      <c r="M50" s="45">
        <v>10</v>
      </c>
      <c r="N50" s="45">
        <v>1</v>
      </c>
      <c r="O50" s="60">
        <f t="shared" si="7"/>
        <v>61</v>
      </c>
      <c r="P50" s="66">
        <f t="shared" si="8"/>
        <v>9</v>
      </c>
      <c r="Q50" s="69">
        <f t="shared" si="9"/>
        <v>1</v>
      </c>
      <c r="R50" s="69">
        <f t="shared" si="10"/>
        <v>6</v>
      </c>
      <c r="S50" s="69">
        <f t="shared" si="11"/>
        <v>0</v>
      </c>
      <c r="T50" s="69">
        <f t="shared" si="12"/>
        <v>54</v>
      </c>
      <c r="U50" s="45">
        <f t="shared" si="13"/>
        <v>45</v>
      </c>
    </row>
    <row r="51" spans="2:21" s="12" customFormat="1">
      <c r="B51" s="65" t="s">
        <v>88</v>
      </c>
      <c r="C51" s="45"/>
      <c r="D51" s="64" t="s">
        <v>61</v>
      </c>
      <c r="E51" s="45">
        <v>6</v>
      </c>
      <c r="F51" s="45">
        <v>10</v>
      </c>
      <c r="G51" s="45">
        <v>7</v>
      </c>
      <c r="H51" s="45">
        <v>12</v>
      </c>
      <c r="I51" s="45">
        <v>9</v>
      </c>
      <c r="J51" s="45">
        <v>6</v>
      </c>
      <c r="K51" s="45"/>
      <c r="L51" s="45"/>
      <c r="M51" s="45"/>
      <c r="N51" s="45">
        <v>3</v>
      </c>
      <c r="O51" s="60">
        <f t="shared" si="7"/>
        <v>53</v>
      </c>
      <c r="P51" s="66">
        <f t="shared" si="8"/>
        <v>7</v>
      </c>
      <c r="Q51" s="69">
        <f t="shared" si="9"/>
        <v>0</v>
      </c>
      <c r="R51" s="69">
        <f t="shared" si="10"/>
        <v>0</v>
      </c>
      <c r="S51" s="69">
        <f t="shared" si="11"/>
        <v>0</v>
      </c>
      <c r="T51" s="69">
        <f t="shared" si="12"/>
        <v>53</v>
      </c>
      <c r="U51" s="45">
        <f t="shared" si="13"/>
        <v>46</v>
      </c>
    </row>
    <row r="52" spans="2:21" s="12" customFormat="1">
      <c r="B52" s="65" t="s">
        <v>229</v>
      </c>
      <c r="C52" s="45"/>
      <c r="D52" s="62" t="s">
        <v>9</v>
      </c>
      <c r="E52" s="45"/>
      <c r="F52" s="45">
        <v>10</v>
      </c>
      <c r="G52" s="45">
        <v>14</v>
      </c>
      <c r="H52" s="45">
        <v>7</v>
      </c>
      <c r="I52" s="45"/>
      <c r="J52" s="45"/>
      <c r="K52" s="45">
        <v>9</v>
      </c>
      <c r="L52" s="45">
        <v>13</v>
      </c>
      <c r="M52" s="45"/>
      <c r="N52" s="45"/>
      <c r="O52" s="60">
        <f t="shared" si="7"/>
        <v>53</v>
      </c>
      <c r="P52" s="66">
        <f t="shared" si="8"/>
        <v>5</v>
      </c>
      <c r="Q52" s="69">
        <f t="shared" si="9"/>
        <v>0</v>
      </c>
      <c r="R52" s="69">
        <f t="shared" si="10"/>
        <v>0</v>
      </c>
      <c r="S52" s="69">
        <f t="shared" si="11"/>
        <v>0</v>
      </c>
      <c r="T52" s="69">
        <f t="shared" si="12"/>
        <v>53</v>
      </c>
      <c r="U52" s="45">
        <f t="shared" si="13"/>
        <v>46</v>
      </c>
    </row>
    <row r="53" spans="2:21" s="12" customFormat="1">
      <c r="B53" s="65" t="s">
        <v>138</v>
      </c>
      <c r="C53" s="45"/>
      <c r="D53" s="89" t="s">
        <v>132</v>
      </c>
      <c r="E53" s="45">
        <v>7</v>
      </c>
      <c r="F53" s="45"/>
      <c r="G53" s="45">
        <v>14</v>
      </c>
      <c r="H53" s="45">
        <v>4</v>
      </c>
      <c r="I53" s="45"/>
      <c r="J53" s="45">
        <v>11</v>
      </c>
      <c r="K53" s="45"/>
      <c r="L53" s="45"/>
      <c r="M53" s="45"/>
      <c r="N53" s="45">
        <v>12</v>
      </c>
      <c r="O53" s="60">
        <f t="shared" si="7"/>
        <v>48</v>
      </c>
      <c r="P53" s="66">
        <f t="shared" si="8"/>
        <v>5</v>
      </c>
      <c r="Q53" s="69">
        <f t="shared" si="9"/>
        <v>0</v>
      </c>
      <c r="R53" s="69">
        <f t="shared" si="10"/>
        <v>0</v>
      </c>
      <c r="S53" s="69">
        <f t="shared" si="11"/>
        <v>0</v>
      </c>
      <c r="T53" s="69">
        <f t="shared" si="12"/>
        <v>48</v>
      </c>
      <c r="U53" s="45">
        <f t="shared" si="13"/>
        <v>48</v>
      </c>
    </row>
    <row r="54" spans="2:21">
      <c r="B54" s="65" t="s">
        <v>17</v>
      </c>
      <c r="C54" s="45"/>
      <c r="D54" s="96" t="s">
        <v>12</v>
      </c>
      <c r="E54" s="45">
        <v>4</v>
      </c>
      <c r="F54" s="45">
        <v>7</v>
      </c>
      <c r="G54" s="45">
        <v>9</v>
      </c>
      <c r="H54" s="45">
        <v>6</v>
      </c>
      <c r="I54" s="45">
        <v>4</v>
      </c>
      <c r="J54" s="45">
        <v>8</v>
      </c>
      <c r="K54" s="45"/>
      <c r="L54" s="45">
        <v>3</v>
      </c>
      <c r="M54" s="45"/>
      <c r="N54" s="45">
        <v>10</v>
      </c>
      <c r="O54" s="60">
        <f t="shared" si="7"/>
        <v>51</v>
      </c>
      <c r="P54" s="66">
        <f t="shared" si="8"/>
        <v>8</v>
      </c>
      <c r="Q54" s="69">
        <f t="shared" si="9"/>
        <v>3</v>
      </c>
      <c r="R54" s="69">
        <f t="shared" si="10"/>
        <v>0</v>
      </c>
      <c r="S54" s="69">
        <f t="shared" si="11"/>
        <v>0</v>
      </c>
      <c r="T54" s="69">
        <f t="shared" si="12"/>
        <v>48</v>
      </c>
      <c r="U54" s="45">
        <f t="shared" si="13"/>
        <v>48</v>
      </c>
    </row>
    <row r="55" spans="2:21" s="12" customFormat="1">
      <c r="B55" s="65" t="s">
        <v>22</v>
      </c>
      <c r="C55" s="45"/>
      <c r="D55" s="64" t="s">
        <v>61</v>
      </c>
      <c r="E55" s="45">
        <v>5</v>
      </c>
      <c r="F55" s="45">
        <v>4</v>
      </c>
      <c r="G55" s="45">
        <v>5</v>
      </c>
      <c r="H55" s="45">
        <v>5</v>
      </c>
      <c r="I55" s="45"/>
      <c r="J55" s="45">
        <v>6</v>
      </c>
      <c r="K55" s="45">
        <v>7</v>
      </c>
      <c r="L55" s="45">
        <v>8</v>
      </c>
      <c r="M55" s="45">
        <v>6</v>
      </c>
      <c r="N55" s="45">
        <v>10</v>
      </c>
      <c r="O55" s="60">
        <f t="shared" si="7"/>
        <v>56</v>
      </c>
      <c r="P55" s="66">
        <f t="shared" si="8"/>
        <v>9</v>
      </c>
      <c r="Q55" s="69">
        <f t="shared" si="9"/>
        <v>4</v>
      </c>
      <c r="R55" s="69">
        <f t="shared" si="10"/>
        <v>5</v>
      </c>
      <c r="S55" s="69">
        <f t="shared" si="11"/>
        <v>0</v>
      </c>
      <c r="T55" s="69">
        <f t="shared" si="12"/>
        <v>47</v>
      </c>
      <c r="U55" s="45">
        <f t="shared" si="13"/>
        <v>50</v>
      </c>
    </row>
    <row r="56" spans="2:21">
      <c r="B56" s="65" t="s">
        <v>188</v>
      </c>
      <c r="C56" s="45"/>
      <c r="D56" s="63" t="s">
        <v>27</v>
      </c>
      <c r="E56" s="45">
        <v>9</v>
      </c>
      <c r="F56" s="45"/>
      <c r="G56" s="45"/>
      <c r="H56" s="45"/>
      <c r="I56" s="45"/>
      <c r="J56" s="45">
        <v>10</v>
      </c>
      <c r="K56" s="45">
        <v>12</v>
      </c>
      <c r="L56" s="45"/>
      <c r="M56" s="45"/>
      <c r="N56" s="45">
        <v>15</v>
      </c>
      <c r="O56" s="60">
        <f t="shared" si="7"/>
        <v>46</v>
      </c>
      <c r="P56" s="66">
        <f t="shared" si="8"/>
        <v>4</v>
      </c>
      <c r="Q56" s="69">
        <f t="shared" si="9"/>
        <v>0</v>
      </c>
      <c r="R56" s="69">
        <f t="shared" si="10"/>
        <v>0</v>
      </c>
      <c r="S56" s="69">
        <f t="shared" si="11"/>
        <v>0</v>
      </c>
      <c r="T56" s="69">
        <f t="shared" si="12"/>
        <v>46</v>
      </c>
      <c r="U56" s="45">
        <f t="shared" si="13"/>
        <v>51</v>
      </c>
    </row>
    <row r="57" spans="2:21">
      <c r="B57" s="65" t="s">
        <v>208</v>
      </c>
      <c r="C57" s="45"/>
      <c r="D57" s="64" t="s">
        <v>61</v>
      </c>
      <c r="E57" s="45">
        <v>23</v>
      </c>
      <c r="F57" s="45"/>
      <c r="G57" s="45">
        <v>22</v>
      </c>
      <c r="H57" s="45"/>
      <c r="I57" s="45"/>
      <c r="J57" s="45"/>
      <c r="K57" s="45"/>
      <c r="L57" s="45"/>
      <c r="M57" s="45"/>
      <c r="N57" s="45"/>
      <c r="O57" s="60">
        <f t="shared" si="7"/>
        <v>45</v>
      </c>
      <c r="P57" s="66">
        <f t="shared" si="8"/>
        <v>2</v>
      </c>
      <c r="Q57" s="69">
        <f t="shared" si="9"/>
        <v>0</v>
      </c>
      <c r="R57" s="69">
        <f t="shared" si="10"/>
        <v>0</v>
      </c>
      <c r="S57" s="69">
        <f t="shared" si="11"/>
        <v>0</v>
      </c>
      <c r="T57" s="69">
        <f t="shared" si="12"/>
        <v>45</v>
      </c>
      <c r="U57" s="45">
        <f t="shared" si="13"/>
        <v>52</v>
      </c>
    </row>
    <row r="58" spans="2:21">
      <c r="B58" s="65" t="s">
        <v>281</v>
      </c>
      <c r="C58" s="45"/>
      <c r="D58" s="61" t="s">
        <v>59</v>
      </c>
      <c r="E58" s="45"/>
      <c r="F58" s="45"/>
      <c r="G58" s="45"/>
      <c r="H58" s="45"/>
      <c r="I58" s="45"/>
      <c r="J58" s="45">
        <v>19</v>
      </c>
      <c r="K58" s="45">
        <v>17</v>
      </c>
      <c r="L58" s="45"/>
      <c r="M58" s="45"/>
      <c r="N58" s="45">
        <v>7</v>
      </c>
      <c r="O58" s="60">
        <f t="shared" si="7"/>
        <v>43</v>
      </c>
      <c r="P58" s="66">
        <f t="shared" si="8"/>
        <v>3</v>
      </c>
      <c r="Q58" s="69">
        <f t="shared" si="9"/>
        <v>0</v>
      </c>
      <c r="R58" s="69">
        <f t="shared" si="10"/>
        <v>0</v>
      </c>
      <c r="S58" s="69">
        <f t="shared" si="11"/>
        <v>0</v>
      </c>
      <c r="T58" s="69">
        <f t="shared" si="12"/>
        <v>43</v>
      </c>
      <c r="U58" s="45">
        <f t="shared" si="13"/>
        <v>53</v>
      </c>
    </row>
    <row r="59" spans="2:21">
      <c r="B59" s="65" t="s">
        <v>292</v>
      </c>
      <c r="C59" s="45"/>
      <c r="D59" s="62" t="s">
        <v>9</v>
      </c>
      <c r="E59" s="45"/>
      <c r="F59" s="45"/>
      <c r="G59" s="45"/>
      <c r="H59" s="45"/>
      <c r="I59" s="45"/>
      <c r="J59" s="45"/>
      <c r="K59" s="45"/>
      <c r="L59" s="45"/>
      <c r="M59" s="45">
        <v>15</v>
      </c>
      <c r="N59" s="45">
        <v>27</v>
      </c>
      <c r="O59" s="60">
        <f t="shared" si="7"/>
        <v>42</v>
      </c>
      <c r="P59" s="66">
        <f t="shared" si="8"/>
        <v>2</v>
      </c>
      <c r="Q59" s="69">
        <f t="shared" si="9"/>
        <v>0</v>
      </c>
      <c r="R59" s="69">
        <f t="shared" si="10"/>
        <v>0</v>
      </c>
      <c r="S59" s="69">
        <f t="shared" si="11"/>
        <v>0</v>
      </c>
      <c r="T59" s="69">
        <f t="shared" si="12"/>
        <v>42</v>
      </c>
      <c r="U59" s="45">
        <f t="shared" si="13"/>
        <v>54</v>
      </c>
    </row>
    <row r="60" spans="2:21">
      <c r="B60" s="65" t="s">
        <v>24</v>
      </c>
      <c r="C60" s="45"/>
      <c r="D60" s="96" t="s">
        <v>12</v>
      </c>
      <c r="E60" s="45">
        <v>10</v>
      </c>
      <c r="F60" s="45"/>
      <c r="G60" s="45">
        <v>5</v>
      </c>
      <c r="H60" s="45">
        <v>4</v>
      </c>
      <c r="I60" s="45">
        <v>7</v>
      </c>
      <c r="J60" s="45">
        <v>6</v>
      </c>
      <c r="K60" s="45">
        <v>4</v>
      </c>
      <c r="L60" s="45">
        <v>6</v>
      </c>
      <c r="M60" s="45">
        <v>1</v>
      </c>
      <c r="N60" s="45">
        <v>2</v>
      </c>
      <c r="O60" s="60">
        <f t="shared" si="7"/>
        <v>45</v>
      </c>
      <c r="P60" s="66">
        <f t="shared" si="8"/>
        <v>9</v>
      </c>
      <c r="Q60" s="69">
        <f t="shared" si="9"/>
        <v>1</v>
      </c>
      <c r="R60" s="69">
        <f t="shared" si="10"/>
        <v>2</v>
      </c>
      <c r="S60" s="69">
        <f t="shared" si="11"/>
        <v>0</v>
      </c>
      <c r="T60" s="78">
        <f t="shared" si="12"/>
        <v>42</v>
      </c>
      <c r="U60" s="45">
        <f t="shared" si="13"/>
        <v>54</v>
      </c>
    </row>
    <row r="61" spans="2:21" s="12" customFormat="1">
      <c r="B61" s="65" t="s">
        <v>30</v>
      </c>
      <c r="C61" s="45"/>
      <c r="D61" s="96" t="s">
        <v>12</v>
      </c>
      <c r="E61" s="45">
        <v>6</v>
      </c>
      <c r="F61" s="45">
        <v>4</v>
      </c>
      <c r="G61" s="45">
        <v>3</v>
      </c>
      <c r="H61" s="45"/>
      <c r="I61" s="45"/>
      <c r="J61" s="45">
        <v>9</v>
      </c>
      <c r="K61" s="45"/>
      <c r="L61" s="45">
        <v>6</v>
      </c>
      <c r="M61" s="45">
        <v>7</v>
      </c>
      <c r="N61" s="45">
        <v>7</v>
      </c>
      <c r="O61" s="60">
        <f t="shared" si="7"/>
        <v>42</v>
      </c>
      <c r="P61" s="66">
        <f t="shared" si="8"/>
        <v>7</v>
      </c>
      <c r="Q61" s="69">
        <f t="shared" si="9"/>
        <v>0</v>
      </c>
      <c r="R61" s="69">
        <f t="shared" si="10"/>
        <v>0</v>
      </c>
      <c r="S61" s="69">
        <f t="shared" si="11"/>
        <v>0</v>
      </c>
      <c r="T61" s="69">
        <f t="shared" si="12"/>
        <v>42</v>
      </c>
      <c r="U61" s="45">
        <f t="shared" si="13"/>
        <v>54</v>
      </c>
    </row>
    <row r="62" spans="2:21" s="12" customFormat="1">
      <c r="B62" s="65" t="s">
        <v>194</v>
      </c>
      <c r="C62" s="45"/>
      <c r="D62" s="89" t="s">
        <v>132</v>
      </c>
      <c r="E62" s="45">
        <v>7</v>
      </c>
      <c r="F62" s="45">
        <v>5</v>
      </c>
      <c r="G62" s="45">
        <v>6</v>
      </c>
      <c r="H62" s="45">
        <v>12</v>
      </c>
      <c r="I62" s="45"/>
      <c r="J62" s="45">
        <v>3</v>
      </c>
      <c r="K62" s="45">
        <v>8</v>
      </c>
      <c r="L62" s="45"/>
      <c r="M62" s="45"/>
      <c r="N62" s="45"/>
      <c r="O62" s="60">
        <f t="shared" si="7"/>
        <v>41</v>
      </c>
      <c r="P62" s="66">
        <f t="shared" si="8"/>
        <v>6</v>
      </c>
      <c r="Q62" s="69">
        <f t="shared" si="9"/>
        <v>0</v>
      </c>
      <c r="R62" s="69">
        <f t="shared" si="10"/>
        <v>0</v>
      </c>
      <c r="S62" s="69">
        <f t="shared" si="11"/>
        <v>0</v>
      </c>
      <c r="T62" s="69">
        <f t="shared" si="12"/>
        <v>41</v>
      </c>
      <c r="U62" s="45">
        <f t="shared" si="13"/>
        <v>57</v>
      </c>
    </row>
    <row r="63" spans="2:21" s="12" customFormat="1">
      <c r="B63" s="65" t="s">
        <v>228</v>
      </c>
      <c r="C63" s="45"/>
      <c r="D63" s="93" t="s">
        <v>140</v>
      </c>
      <c r="E63" s="45"/>
      <c r="F63" s="45">
        <v>3</v>
      </c>
      <c r="G63" s="45">
        <v>3</v>
      </c>
      <c r="H63" s="45">
        <v>6</v>
      </c>
      <c r="I63" s="45">
        <v>5</v>
      </c>
      <c r="J63" s="45">
        <v>5</v>
      </c>
      <c r="K63" s="45"/>
      <c r="L63" s="45">
        <v>9</v>
      </c>
      <c r="M63" s="45">
        <v>10</v>
      </c>
      <c r="N63" s="45">
        <v>3</v>
      </c>
      <c r="O63" s="60">
        <f t="shared" si="7"/>
        <v>44</v>
      </c>
      <c r="P63" s="66">
        <f t="shared" si="8"/>
        <v>8</v>
      </c>
      <c r="Q63" s="69">
        <f t="shared" si="9"/>
        <v>3</v>
      </c>
      <c r="R63" s="69">
        <f t="shared" si="10"/>
        <v>0</v>
      </c>
      <c r="S63" s="69">
        <f t="shared" si="11"/>
        <v>0</v>
      </c>
      <c r="T63" s="69">
        <f t="shared" si="12"/>
        <v>41</v>
      </c>
      <c r="U63" s="45">
        <f t="shared" si="13"/>
        <v>57</v>
      </c>
    </row>
    <row r="64" spans="2:21" s="12" customFormat="1">
      <c r="B64" s="65" t="s">
        <v>223</v>
      </c>
      <c r="C64" s="45"/>
      <c r="D64" s="61" t="s">
        <v>59</v>
      </c>
      <c r="E64" s="45"/>
      <c r="F64" s="45">
        <v>16</v>
      </c>
      <c r="G64" s="45">
        <v>10</v>
      </c>
      <c r="H64" s="45"/>
      <c r="I64" s="45"/>
      <c r="J64" s="45"/>
      <c r="K64" s="45"/>
      <c r="L64" s="45"/>
      <c r="M64" s="45"/>
      <c r="N64" s="45">
        <v>13</v>
      </c>
      <c r="O64" s="60">
        <f t="shared" si="7"/>
        <v>39</v>
      </c>
      <c r="P64" s="66">
        <f t="shared" si="8"/>
        <v>3</v>
      </c>
      <c r="Q64" s="69">
        <f t="shared" si="9"/>
        <v>0</v>
      </c>
      <c r="R64" s="69">
        <f t="shared" si="10"/>
        <v>0</v>
      </c>
      <c r="S64" s="69">
        <f t="shared" si="11"/>
        <v>0</v>
      </c>
      <c r="T64" s="69">
        <f t="shared" si="12"/>
        <v>39</v>
      </c>
      <c r="U64" s="45">
        <f t="shared" si="13"/>
        <v>59</v>
      </c>
    </row>
    <row r="65" spans="2:21" s="12" customFormat="1">
      <c r="B65" s="65" t="s">
        <v>129</v>
      </c>
      <c r="C65" s="45"/>
      <c r="D65" s="64" t="s">
        <v>61</v>
      </c>
      <c r="E65" s="45">
        <v>10</v>
      </c>
      <c r="F65" s="45">
        <v>14</v>
      </c>
      <c r="G65" s="45">
        <v>14</v>
      </c>
      <c r="H65" s="45"/>
      <c r="I65" s="45"/>
      <c r="J65" s="45"/>
      <c r="K65" s="45"/>
      <c r="L65" s="45"/>
      <c r="M65" s="45"/>
      <c r="N65" s="45"/>
      <c r="O65" s="60">
        <f t="shared" si="7"/>
        <v>38</v>
      </c>
      <c r="P65" s="66">
        <f t="shared" si="8"/>
        <v>3</v>
      </c>
      <c r="Q65" s="69">
        <f t="shared" si="9"/>
        <v>0</v>
      </c>
      <c r="R65" s="69">
        <f t="shared" si="10"/>
        <v>0</v>
      </c>
      <c r="S65" s="69">
        <f t="shared" si="11"/>
        <v>0</v>
      </c>
      <c r="T65" s="69">
        <f t="shared" si="12"/>
        <v>38</v>
      </c>
      <c r="U65" s="45">
        <f t="shared" si="13"/>
        <v>60</v>
      </c>
    </row>
    <row r="66" spans="2:21" s="12" customFormat="1">
      <c r="B66" s="65" t="s">
        <v>225</v>
      </c>
      <c r="C66" s="45"/>
      <c r="D66" s="61" t="s">
        <v>59</v>
      </c>
      <c r="E66" s="45"/>
      <c r="F66" s="45">
        <v>14</v>
      </c>
      <c r="G66" s="45">
        <v>21</v>
      </c>
      <c r="H66" s="45"/>
      <c r="I66" s="45"/>
      <c r="J66" s="45"/>
      <c r="K66" s="45"/>
      <c r="L66" s="45"/>
      <c r="M66" s="45"/>
      <c r="N66" s="45"/>
      <c r="O66" s="60">
        <f t="shared" si="7"/>
        <v>35</v>
      </c>
      <c r="P66" s="66">
        <f t="shared" si="8"/>
        <v>2</v>
      </c>
      <c r="Q66" s="69">
        <f t="shared" si="9"/>
        <v>0</v>
      </c>
      <c r="R66" s="69">
        <f t="shared" si="10"/>
        <v>0</v>
      </c>
      <c r="S66" s="69">
        <f t="shared" si="11"/>
        <v>0</v>
      </c>
      <c r="T66" s="69">
        <f t="shared" si="12"/>
        <v>35</v>
      </c>
      <c r="U66" s="45">
        <f t="shared" si="13"/>
        <v>61</v>
      </c>
    </row>
    <row r="67" spans="2:21" s="12" customFormat="1">
      <c r="B67" s="65" t="s">
        <v>242</v>
      </c>
      <c r="C67" s="45"/>
      <c r="D67" s="61" t="s">
        <v>59</v>
      </c>
      <c r="E67" s="45"/>
      <c r="F67" s="45"/>
      <c r="G67" s="45">
        <v>15</v>
      </c>
      <c r="H67" s="45"/>
      <c r="I67" s="45">
        <v>20</v>
      </c>
      <c r="J67" s="45"/>
      <c r="K67" s="45"/>
      <c r="L67" s="45"/>
      <c r="M67" s="45"/>
      <c r="N67" s="45"/>
      <c r="O67" s="60">
        <f t="shared" si="7"/>
        <v>35</v>
      </c>
      <c r="P67" s="66">
        <f t="shared" si="8"/>
        <v>2</v>
      </c>
      <c r="Q67" s="69">
        <f t="shared" si="9"/>
        <v>0</v>
      </c>
      <c r="R67" s="69">
        <f t="shared" si="10"/>
        <v>0</v>
      </c>
      <c r="S67" s="69">
        <f t="shared" si="11"/>
        <v>0</v>
      </c>
      <c r="T67" s="69">
        <f t="shared" si="12"/>
        <v>35</v>
      </c>
      <c r="U67" s="45">
        <f t="shared" si="13"/>
        <v>61</v>
      </c>
    </row>
    <row r="68" spans="2:21">
      <c r="B68" s="65" t="s">
        <v>84</v>
      </c>
      <c r="C68" s="45"/>
      <c r="D68" s="61" t="s">
        <v>59</v>
      </c>
      <c r="E68" s="45">
        <v>9</v>
      </c>
      <c r="F68" s="45">
        <v>9</v>
      </c>
      <c r="G68" s="45"/>
      <c r="H68" s="45"/>
      <c r="I68" s="45"/>
      <c r="J68" s="45">
        <v>6</v>
      </c>
      <c r="K68" s="45"/>
      <c r="L68" s="45"/>
      <c r="M68" s="45"/>
      <c r="N68" s="45">
        <v>8</v>
      </c>
      <c r="O68" s="60">
        <f t="shared" si="7"/>
        <v>32</v>
      </c>
      <c r="P68" s="66">
        <f t="shared" si="8"/>
        <v>4</v>
      </c>
      <c r="Q68" s="69">
        <f t="shared" si="9"/>
        <v>0</v>
      </c>
      <c r="R68" s="69">
        <f t="shared" si="10"/>
        <v>0</v>
      </c>
      <c r="S68" s="69">
        <f t="shared" si="11"/>
        <v>0</v>
      </c>
      <c r="T68" s="69">
        <f t="shared" si="12"/>
        <v>32</v>
      </c>
      <c r="U68" s="45">
        <f t="shared" si="13"/>
        <v>63</v>
      </c>
    </row>
    <row r="69" spans="2:21">
      <c r="B69" s="65" t="s">
        <v>284</v>
      </c>
      <c r="C69" s="45"/>
      <c r="D69" s="61" t="s">
        <v>59</v>
      </c>
      <c r="E69" s="45"/>
      <c r="F69" s="45"/>
      <c r="G69" s="45"/>
      <c r="H69" s="45"/>
      <c r="I69" s="45"/>
      <c r="J69" s="45">
        <v>12</v>
      </c>
      <c r="K69" s="45"/>
      <c r="L69" s="45"/>
      <c r="M69" s="45"/>
      <c r="N69" s="45">
        <v>20</v>
      </c>
      <c r="O69" s="60">
        <f t="shared" si="7"/>
        <v>32</v>
      </c>
      <c r="P69" s="66">
        <f t="shared" si="8"/>
        <v>2</v>
      </c>
      <c r="Q69" s="69">
        <f t="shared" si="9"/>
        <v>0</v>
      </c>
      <c r="R69" s="69">
        <f t="shared" si="10"/>
        <v>0</v>
      </c>
      <c r="S69" s="69">
        <f t="shared" si="11"/>
        <v>0</v>
      </c>
      <c r="T69" s="69">
        <f t="shared" si="12"/>
        <v>32</v>
      </c>
      <c r="U69" s="45">
        <f t="shared" si="13"/>
        <v>63</v>
      </c>
    </row>
    <row r="70" spans="2:21">
      <c r="B70" s="65" t="s">
        <v>240</v>
      </c>
      <c r="C70" s="45"/>
      <c r="D70" s="94" t="s">
        <v>20</v>
      </c>
      <c r="E70" s="45"/>
      <c r="F70" s="45"/>
      <c r="G70" s="45">
        <v>17</v>
      </c>
      <c r="H70" s="45"/>
      <c r="I70" s="45"/>
      <c r="J70" s="45"/>
      <c r="K70" s="45"/>
      <c r="L70" s="45">
        <v>15</v>
      </c>
      <c r="M70" s="45"/>
      <c r="N70" s="45"/>
      <c r="O70" s="60">
        <f t="shared" ref="O70:O101" si="14">SUM(E70:N70)</f>
        <v>32</v>
      </c>
      <c r="P70" s="66">
        <f t="shared" ref="P70:P101" si="15">COUNT(E70:N70)</f>
        <v>2</v>
      </c>
      <c r="Q70" s="69">
        <f t="shared" ref="Q70:Q101" si="16">IF(P70&lt;8,0,+SMALL((E70:N70),1))</f>
        <v>0</v>
      </c>
      <c r="R70" s="69">
        <f t="shared" ref="R70:R101" si="17">IF(P70&lt;9,0,+SMALL((E70:N70),2))</f>
        <v>0</v>
      </c>
      <c r="S70" s="69">
        <f t="shared" ref="S70:S101" si="18">IF(P70&lt;10,0,+SMALL((E70:N70),3))</f>
        <v>0</v>
      </c>
      <c r="T70" s="69">
        <f t="shared" ref="T70:T101" si="19">O70-Q70-R70-S70</f>
        <v>32</v>
      </c>
      <c r="U70" s="45">
        <f t="shared" ref="U70:U101" si="20">RANK(T70,$T$6:$T$137,0)</f>
        <v>63</v>
      </c>
    </row>
    <row r="71" spans="2:21">
      <c r="B71" s="65" t="s">
        <v>122</v>
      </c>
      <c r="C71" s="45"/>
      <c r="D71" s="63" t="s">
        <v>27</v>
      </c>
      <c r="E71" s="45">
        <v>3</v>
      </c>
      <c r="F71" s="45">
        <v>4</v>
      </c>
      <c r="G71" s="45">
        <v>2</v>
      </c>
      <c r="H71" s="45">
        <v>3</v>
      </c>
      <c r="I71" s="45"/>
      <c r="J71" s="45"/>
      <c r="K71" s="45">
        <v>11</v>
      </c>
      <c r="L71" s="45"/>
      <c r="M71" s="45">
        <v>3</v>
      </c>
      <c r="N71" s="45">
        <v>6</v>
      </c>
      <c r="O71" s="60">
        <f t="shared" si="14"/>
        <v>32</v>
      </c>
      <c r="P71" s="66">
        <f t="shared" si="15"/>
        <v>7</v>
      </c>
      <c r="Q71" s="69">
        <f t="shared" si="16"/>
        <v>0</v>
      </c>
      <c r="R71" s="69">
        <f t="shared" si="17"/>
        <v>0</v>
      </c>
      <c r="S71" s="69">
        <f t="shared" si="18"/>
        <v>0</v>
      </c>
      <c r="T71" s="69">
        <f t="shared" si="19"/>
        <v>32</v>
      </c>
      <c r="U71" s="45">
        <f t="shared" si="20"/>
        <v>63</v>
      </c>
    </row>
    <row r="72" spans="2:21" s="12" customFormat="1">
      <c r="B72" s="65" t="s">
        <v>243</v>
      </c>
      <c r="C72" s="45"/>
      <c r="D72" s="89" t="s">
        <v>132</v>
      </c>
      <c r="E72" s="45"/>
      <c r="F72" s="45"/>
      <c r="G72" s="45">
        <v>15</v>
      </c>
      <c r="H72" s="45">
        <v>9</v>
      </c>
      <c r="I72" s="45"/>
      <c r="J72" s="45">
        <v>7</v>
      </c>
      <c r="K72" s="45"/>
      <c r="L72" s="45"/>
      <c r="M72" s="45"/>
      <c r="N72" s="45"/>
      <c r="O72" s="60">
        <f t="shared" si="14"/>
        <v>31</v>
      </c>
      <c r="P72" s="66">
        <f t="shared" si="15"/>
        <v>3</v>
      </c>
      <c r="Q72" s="69">
        <f t="shared" si="16"/>
        <v>0</v>
      </c>
      <c r="R72" s="69">
        <f t="shared" si="17"/>
        <v>0</v>
      </c>
      <c r="S72" s="69">
        <f t="shared" si="18"/>
        <v>0</v>
      </c>
      <c r="T72" s="69">
        <f t="shared" si="19"/>
        <v>31</v>
      </c>
      <c r="U72" s="45">
        <f t="shared" si="20"/>
        <v>67</v>
      </c>
    </row>
    <row r="73" spans="2:21">
      <c r="B73" s="65" t="s">
        <v>267</v>
      </c>
      <c r="C73" s="45"/>
      <c r="D73" s="61" t="s">
        <v>59</v>
      </c>
      <c r="E73" s="45"/>
      <c r="F73" s="45"/>
      <c r="G73" s="45"/>
      <c r="H73" s="45"/>
      <c r="I73" s="45">
        <v>4</v>
      </c>
      <c r="J73" s="45">
        <v>9</v>
      </c>
      <c r="K73" s="45">
        <v>6</v>
      </c>
      <c r="L73" s="45">
        <v>7</v>
      </c>
      <c r="M73" s="45"/>
      <c r="N73" s="45">
        <v>5</v>
      </c>
      <c r="O73" s="60">
        <f t="shared" si="14"/>
        <v>31</v>
      </c>
      <c r="P73" s="66">
        <f t="shared" si="15"/>
        <v>5</v>
      </c>
      <c r="Q73" s="69">
        <f t="shared" si="16"/>
        <v>0</v>
      </c>
      <c r="R73" s="69">
        <f t="shared" si="17"/>
        <v>0</v>
      </c>
      <c r="S73" s="69">
        <f t="shared" si="18"/>
        <v>0</v>
      </c>
      <c r="T73" s="69">
        <f t="shared" si="19"/>
        <v>31</v>
      </c>
      <c r="U73" s="45">
        <f t="shared" si="20"/>
        <v>67</v>
      </c>
    </row>
    <row r="74" spans="2:21" s="12" customFormat="1">
      <c r="B74" s="65" t="s">
        <v>44</v>
      </c>
      <c r="C74" s="45"/>
      <c r="D74" s="63" t="s">
        <v>27</v>
      </c>
      <c r="E74" s="45">
        <v>13</v>
      </c>
      <c r="F74" s="45">
        <v>5</v>
      </c>
      <c r="G74" s="45">
        <v>9</v>
      </c>
      <c r="H74" s="45"/>
      <c r="I74" s="45"/>
      <c r="J74" s="45"/>
      <c r="K74" s="45"/>
      <c r="L74" s="45"/>
      <c r="M74" s="45"/>
      <c r="N74" s="45"/>
      <c r="O74" s="60">
        <f t="shared" si="14"/>
        <v>27</v>
      </c>
      <c r="P74" s="66">
        <f t="shared" si="15"/>
        <v>3</v>
      </c>
      <c r="Q74" s="69">
        <f t="shared" si="16"/>
        <v>0</v>
      </c>
      <c r="R74" s="69">
        <f t="shared" si="17"/>
        <v>0</v>
      </c>
      <c r="S74" s="69">
        <f t="shared" si="18"/>
        <v>0</v>
      </c>
      <c r="T74" s="69">
        <f t="shared" si="19"/>
        <v>27</v>
      </c>
      <c r="U74" s="45">
        <f t="shared" si="20"/>
        <v>69</v>
      </c>
    </row>
    <row r="75" spans="2:21" s="12" customFormat="1">
      <c r="B75" s="65" t="s">
        <v>29</v>
      </c>
      <c r="C75" s="45"/>
      <c r="D75" s="64" t="s">
        <v>61</v>
      </c>
      <c r="E75" s="45">
        <v>10</v>
      </c>
      <c r="F75" s="45">
        <v>9</v>
      </c>
      <c r="G75" s="45"/>
      <c r="H75" s="45"/>
      <c r="I75" s="45"/>
      <c r="J75" s="45">
        <v>7</v>
      </c>
      <c r="K75" s="45"/>
      <c r="L75" s="45"/>
      <c r="M75" s="45"/>
      <c r="N75" s="45"/>
      <c r="O75" s="60">
        <f t="shared" si="14"/>
        <v>26</v>
      </c>
      <c r="P75" s="66">
        <f t="shared" si="15"/>
        <v>3</v>
      </c>
      <c r="Q75" s="69">
        <f t="shared" si="16"/>
        <v>0</v>
      </c>
      <c r="R75" s="69">
        <f t="shared" si="17"/>
        <v>0</v>
      </c>
      <c r="S75" s="69">
        <f t="shared" si="18"/>
        <v>0</v>
      </c>
      <c r="T75" s="69">
        <f t="shared" si="19"/>
        <v>26</v>
      </c>
      <c r="U75" s="45">
        <f t="shared" si="20"/>
        <v>70</v>
      </c>
    </row>
    <row r="76" spans="2:21" s="12" customFormat="1">
      <c r="B76" s="65" t="s">
        <v>199</v>
      </c>
      <c r="C76" s="45"/>
      <c r="D76" s="64" t="s">
        <v>61</v>
      </c>
      <c r="E76" s="45">
        <v>7</v>
      </c>
      <c r="F76" s="45">
        <v>5</v>
      </c>
      <c r="G76" s="45">
        <v>4</v>
      </c>
      <c r="H76" s="45"/>
      <c r="I76" s="45"/>
      <c r="J76" s="45"/>
      <c r="K76" s="45"/>
      <c r="L76" s="45"/>
      <c r="M76" s="45"/>
      <c r="N76" s="45">
        <v>10</v>
      </c>
      <c r="O76" s="60">
        <f t="shared" si="14"/>
        <v>26</v>
      </c>
      <c r="P76" s="66">
        <f t="shared" si="15"/>
        <v>4</v>
      </c>
      <c r="Q76" s="69">
        <f t="shared" si="16"/>
        <v>0</v>
      </c>
      <c r="R76" s="69">
        <f t="shared" si="17"/>
        <v>0</v>
      </c>
      <c r="S76" s="69">
        <f t="shared" si="18"/>
        <v>0</v>
      </c>
      <c r="T76" s="69">
        <f t="shared" si="19"/>
        <v>26</v>
      </c>
      <c r="U76" s="45">
        <f t="shared" si="20"/>
        <v>70</v>
      </c>
    </row>
    <row r="77" spans="2:21" s="12" customFormat="1">
      <c r="B77" s="65" t="s">
        <v>91</v>
      </c>
      <c r="C77" s="45"/>
      <c r="D77" s="96" t="s">
        <v>12</v>
      </c>
      <c r="E77" s="45">
        <v>5</v>
      </c>
      <c r="F77" s="45">
        <v>5</v>
      </c>
      <c r="G77" s="45"/>
      <c r="H77" s="45">
        <v>4</v>
      </c>
      <c r="I77" s="45">
        <v>6</v>
      </c>
      <c r="J77" s="45">
        <v>3</v>
      </c>
      <c r="K77" s="45"/>
      <c r="L77" s="45"/>
      <c r="M77" s="45"/>
      <c r="N77" s="45">
        <v>3</v>
      </c>
      <c r="O77" s="60">
        <f t="shared" si="14"/>
        <v>26</v>
      </c>
      <c r="P77" s="66">
        <f t="shared" si="15"/>
        <v>6</v>
      </c>
      <c r="Q77" s="69">
        <f t="shared" si="16"/>
        <v>0</v>
      </c>
      <c r="R77" s="69">
        <f t="shared" si="17"/>
        <v>0</v>
      </c>
      <c r="S77" s="69">
        <f t="shared" si="18"/>
        <v>0</v>
      </c>
      <c r="T77" s="69">
        <f t="shared" si="19"/>
        <v>26</v>
      </c>
      <c r="U77" s="45">
        <f t="shared" si="20"/>
        <v>70</v>
      </c>
    </row>
    <row r="78" spans="2:21">
      <c r="B78" s="65" t="s">
        <v>238</v>
      </c>
      <c r="C78" s="45"/>
      <c r="D78" s="94" t="s">
        <v>20</v>
      </c>
      <c r="E78" s="45"/>
      <c r="F78" s="45"/>
      <c r="G78" s="45">
        <v>25</v>
      </c>
      <c r="H78" s="45"/>
      <c r="I78" s="45"/>
      <c r="J78" s="45"/>
      <c r="K78" s="45"/>
      <c r="L78" s="45"/>
      <c r="M78" s="45"/>
      <c r="N78" s="45"/>
      <c r="O78" s="60">
        <f t="shared" si="14"/>
        <v>25</v>
      </c>
      <c r="P78" s="66">
        <f t="shared" si="15"/>
        <v>1</v>
      </c>
      <c r="Q78" s="69">
        <f t="shared" si="16"/>
        <v>0</v>
      </c>
      <c r="R78" s="69">
        <f t="shared" si="17"/>
        <v>0</v>
      </c>
      <c r="S78" s="69">
        <f t="shared" si="18"/>
        <v>0</v>
      </c>
      <c r="T78" s="69">
        <f t="shared" si="19"/>
        <v>25</v>
      </c>
      <c r="U78" s="45">
        <f t="shared" si="20"/>
        <v>73</v>
      </c>
    </row>
    <row r="79" spans="2:21" s="12" customFormat="1">
      <c r="B79" s="65" t="s">
        <v>255</v>
      </c>
      <c r="C79" s="45"/>
      <c r="D79" s="89" t="s">
        <v>132</v>
      </c>
      <c r="E79" s="45"/>
      <c r="F79" s="45"/>
      <c r="G79" s="45"/>
      <c r="H79" s="45">
        <v>24</v>
      </c>
      <c r="I79" s="45"/>
      <c r="J79" s="45"/>
      <c r="K79" s="45"/>
      <c r="L79" s="45"/>
      <c r="M79" s="45"/>
      <c r="N79" s="45"/>
      <c r="O79" s="60">
        <f t="shared" si="14"/>
        <v>24</v>
      </c>
      <c r="P79" s="66">
        <f t="shared" si="15"/>
        <v>1</v>
      </c>
      <c r="Q79" s="69">
        <f t="shared" si="16"/>
        <v>0</v>
      </c>
      <c r="R79" s="69">
        <f t="shared" si="17"/>
        <v>0</v>
      </c>
      <c r="S79" s="69">
        <f t="shared" si="18"/>
        <v>0</v>
      </c>
      <c r="T79" s="69">
        <f t="shared" si="19"/>
        <v>24</v>
      </c>
      <c r="U79" s="45">
        <f t="shared" si="20"/>
        <v>74</v>
      </c>
    </row>
    <row r="80" spans="2:21">
      <c r="B80" s="65" t="s">
        <v>248</v>
      </c>
      <c r="C80" s="45"/>
      <c r="D80" s="94" t="s">
        <v>20</v>
      </c>
      <c r="E80" s="45"/>
      <c r="F80" s="45"/>
      <c r="G80" s="45">
        <v>4</v>
      </c>
      <c r="H80" s="45"/>
      <c r="I80" s="45"/>
      <c r="J80" s="45"/>
      <c r="K80" s="45"/>
      <c r="L80" s="45">
        <v>11</v>
      </c>
      <c r="M80" s="45"/>
      <c r="N80" s="45">
        <v>9</v>
      </c>
      <c r="O80" s="60">
        <f t="shared" si="14"/>
        <v>24</v>
      </c>
      <c r="P80" s="66">
        <f t="shared" si="15"/>
        <v>3</v>
      </c>
      <c r="Q80" s="69">
        <f t="shared" si="16"/>
        <v>0</v>
      </c>
      <c r="R80" s="69">
        <f t="shared" si="17"/>
        <v>0</v>
      </c>
      <c r="S80" s="69">
        <f t="shared" si="18"/>
        <v>0</v>
      </c>
      <c r="T80" s="69">
        <f t="shared" si="19"/>
        <v>24</v>
      </c>
      <c r="U80" s="45">
        <f t="shared" si="20"/>
        <v>74</v>
      </c>
    </row>
    <row r="81" spans="2:23">
      <c r="B81" s="65" t="s">
        <v>244</v>
      </c>
      <c r="C81" s="45"/>
      <c r="D81" s="62" t="s">
        <v>9</v>
      </c>
      <c r="E81" s="45"/>
      <c r="F81" s="45"/>
      <c r="G81" s="45">
        <v>13</v>
      </c>
      <c r="H81" s="45"/>
      <c r="I81" s="45"/>
      <c r="J81" s="45"/>
      <c r="K81" s="45"/>
      <c r="L81" s="45"/>
      <c r="M81" s="45"/>
      <c r="N81" s="45">
        <v>11</v>
      </c>
      <c r="O81" s="60">
        <f t="shared" si="14"/>
        <v>24</v>
      </c>
      <c r="P81" s="66">
        <f t="shared" si="15"/>
        <v>2</v>
      </c>
      <c r="Q81" s="69">
        <f t="shared" si="16"/>
        <v>0</v>
      </c>
      <c r="R81" s="69">
        <f t="shared" si="17"/>
        <v>0</v>
      </c>
      <c r="S81" s="69">
        <f t="shared" si="18"/>
        <v>0</v>
      </c>
      <c r="T81" s="69">
        <f t="shared" si="19"/>
        <v>24</v>
      </c>
      <c r="U81" s="45">
        <f t="shared" si="20"/>
        <v>74</v>
      </c>
    </row>
    <row r="82" spans="2:23">
      <c r="B82" s="65" t="s">
        <v>184</v>
      </c>
      <c r="C82" s="45"/>
      <c r="D82" s="61" t="s">
        <v>59</v>
      </c>
      <c r="E82" s="45">
        <v>10</v>
      </c>
      <c r="F82" s="45"/>
      <c r="G82" s="45">
        <v>13</v>
      </c>
      <c r="H82" s="45"/>
      <c r="I82" s="45"/>
      <c r="J82" s="45"/>
      <c r="K82" s="45"/>
      <c r="L82" s="45"/>
      <c r="M82" s="45"/>
      <c r="N82" s="45"/>
      <c r="O82" s="60">
        <f t="shared" si="14"/>
        <v>23</v>
      </c>
      <c r="P82" s="66">
        <f t="shared" si="15"/>
        <v>2</v>
      </c>
      <c r="Q82" s="69">
        <f t="shared" si="16"/>
        <v>0</v>
      </c>
      <c r="R82" s="69">
        <f t="shared" si="17"/>
        <v>0</v>
      </c>
      <c r="S82" s="69">
        <f t="shared" si="18"/>
        <v>0</v>
      </c>
      <c r="T82" s="69">
        <f t="shared" si="19"/>
        <v>23</v>
      </c>
      <c r="U82" s="45">
        <f t="shared" si="20"/>
        <v>77</v>
      </c>
    </row>
    <row r="83" spans="2:23">
      <c r="B83" s="65" t="s">
        <v>87</v>
      </c>
      <c r="C83" s="45"/>
      <c r="D83" s="94" t="s">
        <v>20</v>
      </c>
      <c r="E83" s="45"/>
      <c r="F83" s="45">
        <v>8</v>
      </c>
      <c r="G83" s="45">
        <v>15</v>
      </c>
      <c r="H83" s="45"/>
      <c r="I83" s="45"/>
      <c r="J83" s="45"/>
      <c r="K83" s="45"/>
      <c r="L83" s="45"/>
      <c r="M83" s="45"/>
      <c r="N83" s="45"/>
      <c r="O83" s="60">
        <f t="shared" si="14"/>
        <v>23</v>
      </c>
      <c r="P83" s="66">
        <f t="shared" si="15"/>
        <v>2</v>
      </c>
      <c r="Q83" s="69">
        <f t="shared" si="16"/>
        <v>0</v>
      </c>
      <c r="R83" s="69">
        <f t="shared" si="17"/>
        <v>0</v>
      </c>
      <c r="S83" s="69">
        <f t="shared" si="18"/>
        <v>0</v>
      </c>
      <c r="T83" s="69">
        <f t="shared" si="19"/>
        <v>23</v>
      </c>
      <c r="U83" s="45">
        <f t="shared" si="20"/>
        <v>77</v>
      </c>
    </row>
    <row r="84" spans="2:23">
      <c r="B84" s="65" t="s">
        <v>195</v>
      </c>
      <c r="C84" s="45"/>
      <c r="D84" s="89" t="s">
        <v>132</v>
      </c>
      <c r="E84" s="45">
        <v>10</v>
      </c>
      <c r="F84" s="45"/>
      <c r="G84" s="45"/>
      <c r="H84" s="45">
        <v>0</v>
      </c>
      <c r="I84" s="45"/>
      <c r="J84" s="45"/>
      <c r="K84" s="45">
        <v>12</v>
      </c>
      <c r="L84" s="45"/>
      <c r="M84" s="45"/>
      <c r="N84" s="45"/>
      <c r="O84" s="60">
        <f t="shared" si="14"/>
        <v>22</v>
      </c>
      <c r="P84" s="66">
        <f t="shared" si="15"/>
        <v>3</v>
      </c>
      <c r="Q84" s="69">
        <f t="shared" si="16"/>
        <v>0</v>
      </c>
      <c r="R84" s="69">
        <f t="shared" si="17"/>
        <v>0</v>
      </c>
      <c r="S84" s="69">
        <f t="shared" si="18"/>
        <v>0</v>
      </c>
      <c r="T84" s="69">
        <f t="shared" si="19"/>
        <v>22</v>
      </c>
      <c r="U84" s="45">
        <f t="shared" si="20"/>
        <v>79</v>
      </c>
    </row>
    <row r="85" spans="2:23">
      <c r="B85" s="65" t="s">
        <v>182</v>
      </c>
      <c r="C85" s="45"/>
      <c r="D85" s="61" t="s">
        <v>5</v>
      </c>
      <c r="E85" s="45">
        <v>0</v>
      </c>
      <c r="F85" s="45"/>
      <c r="G85" s="45">
        <v>2</v>
      </c>
      <c r="H85" s="45"/>
      <c r="I85" s="45"/>
      <c r="J85" s="45">
        <v>6</v>
      </c>
      <c r="K85" s="45">
        <v>3</v>
      </c>
      <c r="L85" s="45">
        <v>4</v>
      </c>
      <c r="M85" s="45">
        <v>7</v>
      </c>
      <c r="N85" s="45"/>
      <c r="O85" s="60">
        <f t="shared" si="14"/>
        <v>22</v>
      </c>
      <c r="P85" s="66">
        <f t="shared" si="15"/>
        <v>6</v>
      </c>
      <c r="Q85" s="69">
        <f t="shared" si="16"/>
        <v>0</v>
      </c>
      <c r="R85" s="69">
        <f t="shared" si="17"/>
        <v>0</v>
      </c>
      <c r="S85" s="69">
        <f t="shared" si="18"/>
        <v>0</v>
      </c>
      <c r="T85" s="69">
        <f t="shared" si="19"/>
        <v>22</v>
      </c>
      <c r="U85" s="45">
        <f t="shared" si="20"/>
        <v>79</v>
      </c>
    </row>
    <row r="86" spans="2:23" s="12" customFormat="1">
      <c r="B86" s="65" t="s">
        <v>82</v>
      </c>
      <c r="C86" s="45"/>
      <c r="D86" s="63" t="s">
        <v>27</v>
      </c>
      <c r="E86" s="45">
        <v>9</v>
      </c>
      <c r="F86" s="45">
        <v>12</v>
      </c>
      <c r="G86" s="45"/>
      <c r="H86" s="45"/>
      <c r="I86" s="45"/>
      <c r="J86" s="45"/>
      <c r="K86" s="45"/>
      <c r="L86" s="45"/>
      <c r="M86" s="45"/>
      <c r="N86" s="45"/>
      <c r="O86" s="60">
        <f t="shared" si="14"/>
        <v>21</v>
      </c>
      <c r="P86" s="66">
        <f t="shared" si="15"/>
        <v>2</v>
      </c>
      <c r="Q86" s="69">
        <f t="shared" si="16"/>
        <v>0</v>
      </c>
      <c r="R86" s="69">
        <f t="shared" si="17"/>
        <v>0</v>
      </c>
      <c r="S86" s="69">
        <f t="shared" si="18"/>
        <v>0</v>
      </c>
      <c r="T86" s="69">
        <f t="shared" si="19"/>
        <v>21</v>
      </c>
      <c r="U86" s="45">
        <f t="shared" si="20"/>
        <v>81</v>
      </c>
    </row>
    <row r="87" spans="2:23" s="12" customFormat="1">
      <c r="B87" s="65" t="s">
        <v>295</v>
      </c>
      <c r="C87" s="45"/>
      <c r="D87" s="93" t="s">
        <v>140</v>
      </c>
      <c r="E87" s="45"/>
      <c r="F87" s="45"/>
      <c r="G87" s="45"/>
      <c r="H87" s="45"/>
      <c r="I87" s="45"/>
      <c r="J87" s="45"/>
      <c r="K87" s="45"/>
      <c r="L87" s="45">
        <v>21</v>
      </c>
      <c r="M87" s="45"/>
      <c r="N87" s="45"/>
      <c r="O87" s="60">
        <f t="shared" si="14"/>
        <v>21</v>
      </c>
      <c r="P87" s="66">
        <f t="shared" si="15"/>
        <v>1</v>
      </c>
      <c r="Q87" s="69">
        <f t="shared" si="16"/>
        <v>0</v>
      </c>
      <c r="R87" s="69">
        <f t="shared" si="17"/>
        <v>0</v>
      </c>
      <c r="S87" s="69">
        <f t="shared" si="18"/>
        <v>0</v>
      </c>
      <c r="T87" s="69">
        <f t="shared" si="19"/>
        <v>21</v>
      </c>
      <c r="U87" s="45">
        <f t="shared" si="20"/>
        <v>81</v>
      </c>
    </row>
    <row r="88" spans="2:23" s="12" customFormat="1">
      <c r="B88" s="65" t="s">
        <v>273</v>
      </c>
      <c r="C88" s="45"/>
      <c r="D88" s="108" t="s">
        <v>270</v>
      </c>
      <c r="E88" s="45"/>
      <c r="F88" s="45"/>
      <c r="G88" s="45"/>
      <c r="H88" s="45"/>
      <c r="I88" s="45">
        <v>20</v>
      </c>
      <c r="J88" s="45"/>
      <c r="K88" s="45"/>
      <c r="L88" s="45"/>
      <c r="M88" s="45"/>
      <c r="N88" s="45"/>
      <c r="O88" s="60">
        <f t="shared" si="14"/>
        <v>20</v>
      </c>
      <c r="P88" s="66">
        <f t="shared" si="15"/>
        <v>1</v>
      </c>
      <c r="Q88" s="69">
        <f t="shared" si="16"/>
        <v>0</v>
      </c>
      <c r="R88" s="69">
        <f t="shared" si="17"/>
        <v>0</v>
      </c>
      <c r="S88" s="69">
        <f t="shared" si="18"/>
        <v>0</v>
      </c>
      <c r="T88" s="69">
        <f t="shared" si="19"/>
        <v>20</v>
      </c>
      <c r="U88" s="45">
        <f t="shared" si="20"/>
        <v>83</v>
      </c>
    </row>
    <row r="89" spans="2:23" s="12" customFormat="1">
      <c r="B89" s="65" t="s">
        <v>296</v>
      </c>
      <c r="C89" s="45"/>
      <c r="D89" s="93" t="s">
        <v>140</v>
      </c>
      <c r="E89" s="45"/>
      <c r="F89" s="45"/>
      <c r="G89" s="45"/>
      <c r="H89" s="45"/>
      <c r="I89" s="45"/>
      <c r="J89" s="45"/>
      <c r="K89" s="45"/>
      <c r="L89" s="45">
        <v>20</v>
      </c>
      <c r="M89" s="45"/>
      <c r="N89" s="45"/>
      <c r="O89" s="60">
        <f t="shared" si="14"/>
        <v>20</v>
      </c>
      <c r="P89" s="66">
        <f t="shared" si="15"/>
        <v>1</v>
      </c>
      <c r="Q89" s="69">
        <f t="shared" si="16"/>
        <v>0</v>
      </c>
      <c r="R89" s="69">
        <f t="shared" si="17"/>
        <v>0</v>
      </c>
      <c r="S89" s="69">
        <f t="shared" si="18"/>
        <v>0</v>
      </c>
      <c r="T89" s="69">
        <f t="shared" si="19"/>
        <v>20</v>
      </c>
      <c r="U89" s="45">
        <f t="shared" si="20"/>
        <v>83</v>
      </c>
    </row>
    <row r="90" spans="2:23" s="12" customFormat="1">
      <c r="B90" s="65" t="s">
        <v>276</v>
      </c>
      <c r="C90" s="45"/>
      <c r="D90" s="108" t="s">
        <v>270</v>
      </c>
      <c r="E90" s="45"/>
      <c r="F90" s="45"/>
      <c r="G90" s="45"/>
      <c r="H90" s="45"/>
      <c r="I90" s="45">
        <v>19</v>
      </c>
      <c r="J90" s="45"/>
      <c r="K90" s="45"/>
      <c r="L90" s="45"/>
      <c r="M90" s="45"/>
      <c r="N90" s="45"/>
      <c r="O90" s="60">
        <f t="shared" si="14"/>
        <v>19</v>
      </c>
      <c r="P90" s="66">
        <f t="shared" si="15"/>
        <v>1</v>
      </c>
      <c r="Q90" s="69">
        <f t="shared" si="16"/>
        <v>0</v>
      </c>
      <c r="R90" s="69">
        <f t="shared" si="17"/>
        <v>0</v>
      </c>
      <c r="S90" s="69">
        <f t="shared" si="18"/>
        <v>0</v>
      </c>
      <c r="T90" s="69">
        <f t="shared" si="19"/>
        <v>19</v>
      </c>
      <c r="U90" s="45">
        <f t="shared" si="20"/>
        <v>85</v>
      </c>
    </row>
    <row r="91" spans="2:23">
      <c r="B91" s="65" t="s">
        <v>86</v>
      </c>
      <c r="C91" s="45"/>
      <c r="D91" s="94" t="s">
        <v>20</v>
      </c>
      <c r="E91" s="45"/>
      <c r="F91" s="45">
        <v>19</v>
      </c>
      <c r="G91" s="45"/>
      <c r="H91" s="45"/>
      <c r="I91" s="45"/>
      <c r="J91" s="45"/>
      <c r="K91" s="45"/>
      <c r="L91" s="45"/>
      <c r="M91" s="45"/>
      <c r="N91" s="45"/>
      <c r="O91" s="60">
        <f t="shared" si="14"/>
        <v>19</v>
      </c>
      <c r="P91" s="66">
        <f t="shared" si="15"/>
        <v>1</v>
      </c>
      <c r="Q91" s="69">
        <f t="shared" si="16"/>
        <v>0</v>
      </c>
      <c r="R91" s="69">
        <f t="shared" si="17"/>
        <v>0</v>
      </c>
      <c r="S91" s="69">
        <f t="shared" si="18"/>
        <v>0</v>
      </c>
      <c r="T91" s="69">
        <f t="shared" si="19"/>
        <v>19</v>
      </c>
      <c r="U91" s="45">
        <f t="shared" si="20"/>
        <v>85</v>
      </c>
    </row>
    <row r="92" spans="2:23">
      <c r="B92" s="65" t="s">
        <v>47</v>
      </c>
      <c r="C92" s="45"/>
      <c r="D92" s="94" t="s">
        <v>20</v>
      </c>
      <c r="E92" s="45"/>
      <c r="F92" s="45">
        <v>8</v>
      </c>
      <c r="G92" s="45"/>
      <c r="H92" s="45"/>
      <c r="I92" s="45"/>
      <c r="J92" s="45"/>
      <c r="K92" s="45"/>
      <c r="L92" s="45"/>
      <c r="M92" s="45"/>
      <c r="N92" s="45">
        <v>11</v>
      </c>
      <c r="O92" s="60">
        <f t="shared" si="14"/>
        <v>19</v>
      </c>
      <c r="P92" s="66">
        <f t="shared" si="15"/>
        <v>2</v>
      </c>
      <c r="Q92" s="69">
        <f t="shared" si="16"/>
        <v>0</v>
      </c>
      <c r="R92" s="69">
        <f t="shared" si="17"/>
        <v>0</v>
      </c>
      <c r="S92" s="69">
        <f t="shared" si="18"/>
        <v>0</v>
      </c>
      <c r="T92" s="69">
        <f t="shared" si="19"/>
        <v>19</v>
      </c>
      <c r="U92" s="45">
        <f t="shared" si="20"/>
        <v>85</v>
      </c>
    </row>
    <row r="93" spans="2:23" s="12" customFormat="1">
      <c r="B93" s="65" t="s">
        <v>291</v>
      </c>
      <c r="C93" s="45"/>
      <c r="D93" s="63" t="s">
        <v>27</v>
      </c>
      <c r="E93" s="45"/>
      <c r="F93" s="45"/>
      <c r="G93" s="45"/>
      <c r="H93" s="45"/>
      <c r="I93" s="45"/>
      <c r="J93" s="45"/>
      <c r="K93" s="45">
        <v>6</v>
      </c>
      <c r="L93" s="45">
        <v>6</v>
      </c>
      <c r="M93" s="45">
        <v>7</v>
      </c>
      <c r="N93" s="45"/>
      <c r="O93" s="60">
        <f t="shared" si="14"/>
        <v>19</v>
      </c>
      <c r="P93" s="66">
        <f t="shared" si="15"/>
        <v>3</v>
      </c>
      <c r="Q93" s="69">
        <f t="shared" si="16"/>
        <v>0</v>
      </c>
      <c r="R93" s="69">
        <f t="shared" si="17"/>
        <v>0</v>
      </c>
      <c r="S93" s="69">
        <f t="shared" si="18"/>
        <v>0</v>
      </c>
      <c r="T93" s="69">
        <f t="shared" si="19"/>
        <v>19</v>
      </c>
      <c r="U93" s="45">
        <f t="shared" si="20"/>
        <v>85</v>
      </c>
    </row>
    <row r="94" spans="2:23" s="12" customFormat="1">
      <c r="B94" s="65" t="s">
        <v>297</v>
      </c>
      <c r="C94" s="45"/>
      <c r="D94" s="93" t="s">
        <v>140</v>
      </c>
      <c r="E94" s="45"/>
      <c r="F94" s="45"/>
      <c r="G94" s="45"/>
      <c r="H94" s="45"/>
      <c r="I94" s="45"/>
      <c r="J94" s="45"/>
      <c r="K94" s="45">
        <v>10</v>
      </c>
      <c r="L94" s="45">
        <v>9</v>
      </c>
      <c r="M94" s="45"/>
      <c r="N94" s="45"/>
      <c r="O94" s="60">
        <f t="shared" si="14"/>
        <v>19</v>
      </c>
      <c r="P94" s="66">
        <f t="shared" si="15"/>
        <v>2</v>
      </c>
      <c r="Q94" s="69">
        <f t="shared" si="16"/>
        <v>0</v>
      </c>
      <c r="R94" s="69">
        <f t="shared" si="17"/>
        <v>0</v>
      </c>
      <c r="S94" s="69">
        <f t="shared" si="18"/>
        <v>0</v>
      </c>
      <c r="T94" s="69">
        <f t="shared" si="19"/>
        <v>19</v>
      </c>
      <c r="U94" s="45">
        <f t="shared" si="20"/>
        <v>85</v>
      </c>
    </row>
    <row r="95" spans="2:23">
      <c r="B95" s="65" t="s">
        <v>190</v>
      </c>
      <c r="C95" s="45"/>
      <c r="D95" s="94" t="s">
        <v>20</v>
      </c>
      <c r="E95" s="45">
        <v>8</v>
      </c>
      <c r="F95" s="45"/>
      <c r="G95" s="45">
        <v>10</v>
      </c>
      <c r="H95" s="45"/>
      <c r="I95" s="45"/>
      <c r="J95" s="45"/>
      <c r="K95" s="45"/>
      <c r="L95" s="45"/>
      <c r="M95" s="45"/>
      <c r="N95" s="45"/>
      <c r="O95" s="60">
        <f t="shared" si="14"/>
        <v>18</v>
      </c>
      <c r="P95" s="66">
        <f t="shared" si="15"/>
        <v>2</v>
      </c>
      <c r="Q95" s="69">
        <f t="shared" si="16"/>
        <v>0</v>
      </c>
      <c r="R95" s="69">
        <f t="shared" si="17"/>
        <v>0</v>
      </c>
      <c r="S95" s="69">
        <f t="shared" si="18"/>
        <v>0</v>
      </c>
      <c r="T95" s="69">
        <f t="shared" si="19"/>
        <v>18</v>
      </c>
      <c r="U95" s="45">
        <f t="shared" si="20"/>
        <v>90</v>
      </c>
      <c r="W95" s="77"/>
    </row>
    <row r="96" spans="2:23">
      <c r="B96" s="65" t="s">
        <v>189</v>
      </c>
      <c r="C96" s="45"/>
      <c r="D96" s="63" t="s">
        <v>27</v>
      </c>
      <c r="E96" s="45">
        <v>8</v>
      </c>
      <c r="F96" s="45">
        <v>10</v>
      </c>
      <c r="G96" s="45"/>
      <c r="H96" s="45"/>
      <c r="I96" s="45"/>
      <c r="J96" s="45"/>
      <c r="K96" s="45"/>
      <c r="L96" s="45"/>
      <c r="M96" s="45"/>
      <c r="N96" s="45"/>
      <c r="O96" s="60">
        <f t="shared" si="14"/>
        <v>18</v>
      </c>
      <c r="P96" s="66">
        <f t="shared" si="15"/>
        <v>2</v>
      </c>
      <c r="Q96" s="69">
        <f t="shared" si="16"/>
        <v>0</v>
      </c>
      <c r="R96" s="69">
        <f t="shared" si="17"/>
        <v>0</v>
      </c>
      <c r="S96" s="69">
        <f t="shared" si="18"/>
        <v>0</v>
      </c>
      <c r="T96" s="69">
        <f t="shared" si="19"/>
        <v>18</v>
      </c>
      <c r="U96" s="45">
        <f t="shared" si="20"/>
        <v>90</v>
      </c>
    </row>
    <row r="97" spans="2:21">
      <c r="B97" s="65" t="s">
        <v>282</v>
      </c>
      <c r="C97" s="45"/>
      <c r="D97" s="63" t="s">
        <v>27</v>
      </c>
      <c r="E97" s="45"/>
      <c r="F97" s="45"/>
      <c r="G97" s="45"/>
      <c r="H97" s="45"/>
      <c r="I97" s="45"/>
      <c r="J97" s="45">
        <v>18</v>
      </c>
      <c r="K97" s="45"/>
      <c r="L97" s="45"/>
      <c r="M97" s="45"/>
      <c r="N97" s="45"/>
      <c r="O97" s="60">
        <f t="shared" si="14"/>
        <v>18</v>
      </c>
      <c r="P97" s="66">
        <f t="shared" si="15"/>
        <v>1</v>
      </c>
      <c r="Q97" s="69">
        <f t="shared" si="16"/>
        <v>0</v>
      </c>
      <c r="R97" s="69">
        <f t="shared" si="17"/>
        <v>0</v>
      </c>
      <c r="S97" s="69">
        <f t="shared" si="18"/>
        <v>0</v>
      </c>
      <c r="T97" s="69">
        <f t="shared" si="19"/>
        <v>18</v>
      </c>
      <c r="U97" s="45">
        <f t="shared" si="20"/>
        <v>90</v>
      </c>
    </row>
    <row r="98" spans="2:21">
      <c r="B98" s="65" t="s">
        <v>286</v>
      </c>
      <c r="C98" s="45"/>
      <c r="D98" s="163" t="s">
        <v>287</v>
      </c>
      <c r="E98" s="45"/>
      <c r="F98" s="45"/>
      <c r="G98" s="45"/>
      <c r="H98" s="45"/>
      <c r="I98" s="45"/>
      <c r="J98" s="45">
        <v>8</v>
      </c>
      <c r="K98" s="45"/>
      <c r="L98" s="45">
        <v>3</v>
      </c>
      <c r="M98" s="45"/>
      <c r="N98" s="45">
        <v>7</v>
      </c>
      <c r="O98" s="60">
        <f t="shared" si="14"/>
        <v>18</v>
      </c>
      <c r="P98" s="66">
        <f t="shared" si="15"/>
        <v>3</v>
      </c>
      <c r="Q98" s="69">
        <f t="shared" si="16"/>
        <v>0</v>
      </c>
      <c r="R98" s="69">
        <f t="shared" si="17"/>
        <v>0</v>
      </c>
      <c r="S98" s="69">
        <f t="shared" si="18"/>
        <v>0</v>
      </c>
      <c r="T98" s="69">
        <f t="shared" si="19"/>
        <v>18</v>
      </c>
      <c r="U98" s="45">
        <f t="shared" si="20"/>
        <v>90</v>
      </c>
    </row>
    <row r="99" spans="2:21" s="12" customFormat="1">
      <c r="B99" s="65" t="s">
        <v>266</v>
      </c>
      <c r="C99" s="45"/>
      <c r="D99" s="61" t="s">
        <v>59</v>
      </c>
      <c r="E99" s="45"/>
      <c r="F99" s="45"/>
      <c r="G99" s="45"/>
      <c r="H99" s="45"/>
      <c r="I99" s="45">
        <v>17</v>
      </c>
      <c r="J99" s="45"/>
      <c r="K99" s="45"/>
      <c r="L99" s="45"/>
      <c r="M99" s="45"/>
      <c r="N99" s="45"/>
      <c r="O99" s="60">
        <f t="shared" si="14"/>
        <v>17</v>
      </c>
      <c r="P99" s="66">
        <f t="shared" si="15"/>
        <v>1</v>
      </c>
      <c r="Q99" s="69">
        <f t="shared" si="16"/>
        <v>0</v>
      </c>
      <c r="R99" s="69">
        <f t="shared" si="17"/>
        <v>0</v>
      </c>
      <c r="S99" s="69">
        <f t="shared" si="18"/>
        <v>0</v>
      </c>
      <c r="T99" s="69">
        <f t="shared" si="19"/>
        <v>17</v>
      </c>
      <c r="U99" s="45">
        <f t="shared" si="20"/>
        <v>94</v>
      </c>
    </row>
    <row r="100" spans="2:21" s="12" customFormat="1">
      <c r="B100" s="65" t="s">
        <v>241</v>
      </c>
      <c r="C100" s="45"/>
      <c r="D100" s="94" t="s">
        <v>20</v>
      </c>
      <c r="E100" s="45"/>
      <c r="F100" s="45"/>
      <c r="G100" s="45">
        <v>17</v>
      </c>
      <c r="H100" s="45"/>
      <c r="I100" s="45"/>
      <c r="J100" s="45"/>
      <c r="K100" s="45"/>
      <c r="L100" s="45"/>
      <c r="M100" s="45"/>
      <c r="N100" s="45"/>
      <c r="O100" s="60">
        <f t="shared" si="14"/>
        <v>17</v>
      </c>
      <c r="P100" s="66">
        <f t="shared" si="15"/>
        <v>1</v>
      </c>
      <c r="Q100" s="69">
        <f t="shared" si="16"/>
        <v>0</v>
      </c>
      <c r="R100" s="69">
        <f t="shared" si="17"/>
        <v>0</v>
      </c>
      <c r="S100" s="69">
        <f t="shared" si="18"/>
        <v>0</v>
      </c>
      <c r="T100" s="69">
        <f t="shared" si="19"/>
        <v>17</v>
      </c>
      <c r="U100" s="45">
        <f t="shared" si="20"/>
        <v>94</v>
      </c>
    </row>
    <row r="101" spans="2:21">
      <c r="B101" s="65" t="s">
        <v>306</v>
      </c>
      <c r="C101" s="66"/>
      <c r="D101" s="93" t="s">
        <v>140</v>
      </c>
      <c r="E101" s="45"/>
      <c r="F101" s="45"/>
      <c r="G101" s="45"/>
      <c r="H101" s="45"/>
      <c r="I101" s="45"/>
      <c r="J101" s="45"/>
      <c r="K101" s="45"/>
      <c r="L101" s="45"/>
      <c r="M101" s="45"/>
      <c r="N101" s="45">
        <v>17</v>
      </c>
      <c r="O101" s="60">
        <f t="shared" si="14"/>
        <v>17</v>
      </c>
      <c r="P101" s="66">
        <f t="shared" si="15"/>
        <v>1</v>
      </c>
      <c r="Q101" s="69">
        <f t="shared" si="16"/>
        <v>0</v>
      </c>
      <c r="R101" s="69">
        <f t="shared" si="17"/>
        <v>0</v>
      </c>
      <c r="S101" s="69">
        <f t="shared" si="18"/>
        <v>0</v>
      </c>
      <c r="T101" s="69">
        <f t="shared" si="19"/>
        <v>17</v>
      </c>
      <c r="U101" s="45">
        <f t="shared" si="20"/>
        <v>94</v>
      </c>
    </row>
    <row r="102" spans="2:21" s="12" customFormat="1">
      <c r="B102" s="65" t="s">
        <v>226</v>
      </c>
      <c r="C102" s="45"/>
      <c r="D102" s="63" t="s">
        <v>27</v>
      </c>
      <c r="E102" s="45"/>
      <c r="F102" s="45">
        <v>5</v>
      </c>
      <c r="G102" s="45"/>
      <c r="H102" s="45"/>
      <c r="I102" s="45">
        <v>11</v>
      </c>
      <c r="J102" s="45"/>
      <c r="K102" s="45"/>
      <c r="L102" s="45"/>
      <c r="M102" s="45"/>
      <c r="N102" s="45"/>
      <c r="O102" s="60">
        <f t="shared" ref="O102:O133" si="21">SUM(E102:N102)</f>
        <v>16</v>
      </c>
      <c r="P102" s="66">
        <f t="shared" ref="P102:P137" si="22">COUNT(E102:N102)</f>
        <v>2</v>
      </c>
      <c r="Q102" s="69">
        <f t="shared" ref="Q102:Q133" si="23">IF(P102&lt;8,0,+SMALL((E102:N102),1))</f>
        <v>0</v>
      </c>
      <c r="R102" s="69">
        <f t="shared" ref="R102:R137" si="24">IF(P102&lt;9,0,+SMALL((E102:N102),2))</f>
        <v>0</v>
      </c>
      <c r="S102" s="69">
        <f t="shared" ref="S102:S137" si="25">IF(P102&lt;10,0,+SMALL((E102:N102),3))</f>
        <v>0</v>
      </c>
      <c r="T102" s="69">
        <f t="shared" ref="T102:T133" si="26">O102-Q102-R102-S102</f>
        <v>16</v>
      </c>
      <c r="U102" s="45">
        <f t="shared" ref="U102:U133" si="27">RANK(T102,$T$6:$T$137,0)</f>
        <v>97</v>
      </c>
    </row>
    <row r="103" spans="2:21" s="12" customFormat="1">
      <c r="B103" s="65" t="s">
        <v>198</v>
      </c>
      <c r="C103" s="45"/>
      <c r="D103" s="64" t="s">
        <v>61</v>
      </c>
      <c r="E103" s="45">
        <v>8</v>
      </c>
      <c r="F103" s="45"/>
      <c r="G103" s="45"/>
      <c r="H103" s="45"/>
      <c r="I103" s="45"/>
      <c r="J103" s="45">
        <v>8</v>
      </c>
      <c r="K103" s="45"/>
      <c r="L103" s="45"/>
      <c r="M103" s="45"/>
      <c r="N103" s="45"/>
      <c r="O103" s="60">
        <f t="shared" si="21"/>
        <v>16</v>
      </c>
      <c r="P103" s="66">
        <f t="shared" si="22"/>
        <v>2</v>
      </c>
      <c r="Q103" s="69">
        <f t="shared" si="23"/>
        <v>0</v>
      </c>
      <c r="R103" s="69">
        <f t="shared" si="24"/>
        <v>0</v>
      </c>
      <c r="S103" s="69">
        <f t="shared" si="25"/>
        <v>0</v>
      </c>
      <c r="T103" s="69">
        <f t="shared" si="26"/>
        <v>16</v>
      </c>
      <c r="U103" s="45">
        <f t="shared" si="27"/>
        <v>97</v>
      </c>
    </row>
    <row r="104" spans="2:21" s="12" customFormat="1">
      <c r="B104" s="65" t="s">
        <v>294</v>
      </c>
      <c r="C104" s="45"/>
      <c r="D104" s="93" t="s">
        <v>140</v>
      </c>
      <c r="E104" s="45"/>
      <c r="F104" s="45"/>
      <c r="G104" s="45"/>
      <c r="H104" s="45"/>
      <c r="I104" s="45"/>
      <c r="J104" s="45"/>
      <c r="K104" s="45"/>
      <c r="L104" s="45">
        <v>16</v>
      </c>
      <c r="M104" s="45"/>
      <c r="N104" s="45"/>
      <c r="O104" s="60">
        <f t="shared" si="21"/>
        <v>16</v>
      </c>
      <c r="P104" s="66">
        <f t="shared" si="22"/>
        <v>1</v>
      </c>
      <c r="Q104" s="69">
        <f t="shared" si="23"/>
        <v>0</v>
      </c>
      <c r="R104" s="69">
        <f t="shared" si="24"/>
        <v>0</v>
      </c>
      <c r="S104" s="69">
        <f t="shared" si="25"/>
        <v>0</v>
      </c>
      <c r="T104" s="69">
        <f t="shared" si="26"/>
        <v>16</v>
      </c>
      <c r="U104" s="45">
        <f t="shared" si="27"/>
        <v>97</v>
      </c>
    </row>
    <row r="105" spans="2:21" s="12" customFormat="1">
      <c r="B105" s="65" t="s">
        <v>303</v>
      </c>
      <c r="C105" s="45"/>
      <c r="D105" s="93" t="s">
        <v>140</v>
      </c>
      <c r="E105" s="45"/>
      <c r="F105" s="45"/>
      <c r="G105" s="45"/>
      <c r="H105" s="45"/>
      <c r="I105" s="45"/>
      <c r="J105" s="45"/>
      <c r="K105" s="45">
        <v>16</v>
      </c>
      <c r="L105" s="45"/>
      <c r="M105" s="45"/>
      <c r="N105" s="45"/>
      <c r="O105" s="60">
        <f t="shared" si="21"/>
        <v>16</v>
      </c>
      <c r="P105" s="66">
        <f t="shared" si="22"/>
        <v>1</v>
      </c>
      <c r="Q105" s="69">
        <f t="shared" si="23"/>
        <v>0</v>
      </c>
      <c r="R105" s="69">
        <f t="shared" si="24"/>
        <v>0</v>
      </c>
      <c r="S105" s="69">
        <f t="shared" si="25"/>
        <v>0</v>
      </c>
      <c r="T105" s="69">
        <f t="shared" si="26"/>
        <v>16</v>
      </c>
      <c r="U105" s="45">
        <f t="shared" si="27"/>
        <v>97</v>
      </c>
    </row>
    <row r="106" spans="2:21" s="12" customFormat="1">
      <c r="B106" s="65" t="s">
        <v>201</v>
      </c>
      <c r="C106" s="45"/>
      <c r="D106" s="64" t="s">
        <v>61</v>
      </c>
      <c r="E106" s="45">
        <v>15</v>
      </c>
      <c r="F106" s="45"/>
      <c r="G106" s="45"/>
      <c r="H106" s="45"/>
      <c r="I106" s="45"/>
      <c r="J106" s="45"/>
      <c r="K106" s="45"/>
      <c r="L106" s="45"/>
      <c r="M106" s="45"/>
      <c r="N106" s="45"/>
      <c r="O106" s="60">
        <f t="shared" si="21"/>
        <v>15</v>
      </c>
      <c r="P106" s="66">
        <f t="shared" si="22"/>
        <v>1</v>
      </c>
      <c r="Q106" s="69">
        <f t="shared" si="23"/>
        <v>0</v>
      </c>
      <c r="R106" s="69">
        <f t="shared" si="24"/>
        <v>0</v>
      </c>
      <c r="S106" s="69">
        <f t="shared" si="25"/>
        <v>0</v>
      </c>
      <c r="T106" s="69">
        <f t="shared" si="26"/>
        <v>15</v>
      </c>
      <c r="U106" s="45">
        <f t="shared" si="27"/>
        <v>101</v>
      </c>
    </row>
    <row r="107" spans="2:21" s="12" customFormat="1">
      <c r="B107" s="65" t="s">
        <v>283</v>
      </c>
      <c r="C107" s="45"/>
      <c r="D107" s="94" t="s">
        <v>20</v>
      </c>
      <c r="E107" s="45"/>
      <c r="F107" s="45"/>
      <c r="G107" s="45"/>
      <c r="H107" s="45"/>
      <c r="I107" s="45"/>
      <c r="J107" s="45">
        <v>14</v>
      </c>
      <c r="K107" s="45"/>
      <c r="L107" s="45"/>
      <c r="M107" s="45"/>
      <c r="N107" s="45"/>
      <c r="O107" s="60">
        <f t="shared" si="21"/>
        <v>14</v>
      </c>
      <c r="P107" s="66">
        <f t="shared" si="22"/>
        <v>1</v>
      </c>
      <c r="Q107" s="69">
        <f t="shared" si="23"/>
        <v>0</v>
      </c>
      <c r="R107" s="69">
        <f t="shared" si="24"/>
        <v>0</v>
      </c>
      <c r="S107" s="69">
        <f t="shared" si="25"/>
        <v>0</v>
      </c>
      <c r="T107" s="69">
        <f t="shared" si="26"/>
        <v>14</v>
      </c>
      <c r="U107" s="45">
        <f t="shared" si="27"/>
        <v>102</v>
      </c>
    </row>
    <row r="108" spans="2:21">
      <c r="B108" s="65" t="s">
        <v>258</v>
      </c>
      <c r="C108" s="45"/>
      <c r="D108" s="63" t="s">
        <v>27</v>
      </c>
      <c r="E108" s="45"/>
      <c r="F108" s="45"/>
      <c r="G108" s="45"/>
      <c r="H108" s="45">
        <v>8</v>
      </c>
      <c r="I108" s="45"/>
      <c r="J108" s="45"/>
      <c r="K108" s="45">
        <v>6</v>
      </c>
      <c r="L108" s="45"/>
      <c r="M108" s="45"/>
      <c r="N108" s="45"/>
      <c r="O108" s="60">
        <f t="shared" si="21"/>
        <v>14</v>
      </c>
      <c r="P108" s="66">
        <f t="shared" si="22"/>
        <v>2</v>
      </c>
      <c r="Q108" s="69">
        <f t="shared" si="23"/>
        <v>0</v>
      </c>
      <c r="R108" s="69">
        <f t="shared" si="24"/>
        <v>0</v>
      </c>
      <c r="S108" s="69">
        <f t="shared" si="25"/>
        <v>0</v>
      </c>
      <c r="T108" s="69">
        <f t="shared" si="26"/>
        <v>14</v>
      </c>
      <c r="U108" s="45">
        <f t="shared" si="27"/>
        <v>102</v>
      </c>
    </row>
    <row r="109" spans="2:21" s="12" customFormat="1">
      <c r="B109" s="65" t="s">
        <v>193</v>
      </c>
      <c r="C109" s="45"/>
      <c r="D109" s="89" t="s">
        <v>132</v>
      </c>
      <c r="E109" s="45">
        <v>13</v>
      </c>
      <c r="F109" s="45"/>
      <c r="G109" s="45"/>
      <c r="H109" s="45"/>
      <c r="I109" s="45"/>
      <c r="J109" s="45"/>
      <c r="K109" s="45"/>
      <c r="L109" s="45"/>
      <c r="M109" s="45"/>
      <c r="N109" s="45"/>
      <c r="O109" s="60">
        <f t="shared" si="21"/>
        <v>13</v>
      </c>
      <c r="P109" s="66">
        <f t="shared" si="22"/>
        <v>1</v>
      </c>
      <c r="Q109" s="69">
        <f t="shared" si="23"/>
        <v>0</v>
      </c>
      <c r="R109" s="69">
        <f t="shared" si="24"/>
        <v>0</v>
      </c>
      <c r="S109" s="69">
        <f t="shared" si="25"/>
        <v>0</v>
      </c>
      <c r="T109" s="69">
        <f t="shared" si="26"/>
        <v>13</v>
      </c>
      <c r="U109" s="45">
        <f t="shared" si="27"/>
        <v>104</v>
      </c>
    </row>
    <row r="110" spans="2:21">
      <c r="B110" s="65" t="s">
        <v>191</v>
      </c>
      <c r="C110" s="45"/>
      <c r="D110" s="94" t="s">
        <v>20</v>
      </c>
      <c r="E110" s="45">
        <v>4</v>
      </c>
      <c r="F110" s="45"/>
      <c r="G110" s="45"/>
      <c r="H110" s="45">
        <v>9</v>
      </c>
      <c r="I110" s="45"/>
      <c r="J110" s="45"/>
      <c r="K110" s="45"/>
      <c r="L110" s="45"/>
      <c r="M110" s="45"/>
      <c r="N110" s="45"/>
      <c r="O110" s="60">
        <f t="shared" si="21"/>
        <v>13</v>
      </c>
      <c r="P110" s="66">
        <f t="shared" si="22"/>
        <v>2</v>
      </c>
      <c r="Q110" s="69">
        <f t="shared" si="23"/>
        <v>0</v>
      </c>
      <c r="R110" s="69">
        <f t="shared" si="24"/>
        <v>0</v>
      </c>
      <c r="S110" s="69">
        <f t="shared" si="25"/>
        <v>0</v>
      </c>
      <c r="T110" s="69">
        <f t="shared" si="26"/>
        <v>13</v>
      </c>
      <c r="U110" s="45">
        <f t="shared" si="27"/>
        <v>104</v>
      </c>
    </row>
    <row r="111" spans="2:21" s="12" customFormat="1">
      <c r="B111" s="65" t="s">
        <v>204</v>
      </c>
      <c r="C111" s="45"/>
      <c r="D111" s="63" t="s">
        <v>27</v>
      </c>
      <c r="E111" s="45"/>
      <c r="F111" s="45"/>
      <c r="G111" s="45">
        <v>13</v>
      </c>
      <c r="H111" s="45"/>
      <c r="I111" s="45"/>
      <c r="J111" s="45"/>
      <c r="K111" s="45"/>
      <c r="L111" s="45"/>
      <c r="M111" s="45"/>
      <c r="N111" s="45"/>
      <c r="O111" s="60">
        <f t="shared" si="21"/>
        <v>13</v>
      </c>
      <c r="P111" s="66">
        <f t="shared" si="22"/>
        <v>1</v>
      </c>
      <c r="Q111" s="69">
        <f t="shared" si="23"/>
        <v>0</v>
      </c>
      <c r="R111" s="69">
        <f t="shared" si="24"/>
        <v>0</v>
      </c>
      <c r="S111" s="69">
        <f t="shared" si="25"/>
        <v>0</v>
      </c>
      <c r="T111" s="69">
        <f t="shared" si="26"/>
        <v>13</v>
      </c>
      <c r="U111" s="45">
        <f t="shared" si="27"/>
        <v>104</v>
      </c>
    </row>
    <row r="112" spans="2:21" s="12" customFormat="1">
      <c r="B112" s="65" t="s">
        <v>222</v>
      </c>
      <c r="C112" s="45"/>
      <c r="D112" s="61" t="s">
        <v>59</v>
      </c>
      <c r="E112" s="45"/>
      <c r="F112" s="45">
        <v>12</v>
      </c>
      <c r="G112" s="45"/>
      <c r="H112" s="45"/>
      <c r="I112" s="45"/>
      <c r="J112" s="45"/>
      <c r="K112" s="45"/>
      <c r="L112" s="45"/>
      <c r="M112" s="45"/>
      <c r="N112" s="45"/>
      <c r="O112" s="60">
        <f t="shared" si="21"/>
        <v>12</v>
      </c>
      <c r="P112" s="66">
        <f t="shared" si="22"/>
        <v>1</v>
      </c>
      <c r="Q112" s="69">
        <f t="shared" si="23"/>
        <v>0</v>
      </c>
      <c r="R112" s="69">
        <f t="shared" si="24"/>
        <v>0</v>
      </c>
      <c r="S112" s="69">
        <f t="shared" si="25"/>
        <v>0</v>
      </c>
      <c r="T112" s="69">
        <f t="shared" si="26"/>
        <v>12</v>
      </c>
      <c r="U112" s="45">
        <f t="shared" si="27"/>
        <v>107</v>
      </c>
    </row>
    <row r="113" spans="2:21" s="12" customFormat="1">
      <c r="B113" s="65" t="s">
        <v>259</v>
      </c>
      <c r="C113" s="45"/>
      <c r="D113" s="61" t="s">
        <v>59</v>
      </c>
      <c r="E113" s="45"/>
      <c r="F113" s="45"/>
      <c r="G113" s="45"/>
      <c r="H113" s="45"/>
      <c r="I113" s="45"/>
      <c r="J113" s="45"/>
      <c r="K113" s="45"/>
      <c r="L113" s="45"/>
      <c r="M113" s="45"/>
      <c r="N113" s="45">
        <v>12</v>
      </c>
      <c r="O113" s="60">
        <f t="shared" si="21"/>
        <v>12</v>
      </c>
      <c r="P113" s="66">
        <f t="shared" si="22"/>
        <v>1</v>
      </c>
      <c r="Q113" s="69">
        <f t="shared" si="23"/>
        <v>0</v>
      </c>
      <c r="R113" s="69">
        <f t="shared" si="24"/>
        <v>0</v>
      </c>
      <c r="S113" s="69">
        <f t="shared" si="25"/>
        <v>0</v>
      </c>
      <c r="T113" s="69">
        <f t="shared" si="26"/>
        <v>12</v>
      </c>
      <c r="U113" s="45">
        <f t="shared" si="27"/>
        <v>107</v>
      </c>
    </row>
    <row r="114" spans="2:21" s="12" customFormat="1">
      <c r="B114" s="65" t="s">
        <v>275</v>
      </c>
      <c r="C114" s="45"/>
      <c r="D114" s="108" t="s">
        <v>270</v>
      </c>
      <c r="E114" s="45"/>
      <c r="F114" s="45"/>
      <c r="G114" s="45"/>
      <c r="H114" s="45"/>
      <c r="I114" s="45">
        <v>12</v>
      </c>
      <c r="J114" s="45"/>
      <c r="K114" s="45"/>
      <c r="L114" s="45"/>
      <c r="M114" s="45"/>
      <c r="N114" s="45"/>
      <c r="O114" s="60">
        <f t="shared" si="21"/>
        <v>12</v>
      </c>
      <c r="P114" s="66">
        <f t="shared" si="22"/>
        <v>1</v>
      </c>
      <c r="Q114" s="69">
        <f t="shared" si="23"/>
        <v>0</v>
      </c>
      <c r="R114" s="69">
        <f t="shared" si="24"/>
        <v>0</v>
      </c>
      <c r="S114" s="69">
        <f t="shared" si="25"/>
        <v>0</v>
      </c>
      <c r="T114" s="69">
        <f t="shared" si="26"/>
        <v>12</v>
      </c>
      <c r="U114" s="45">
        <f t="shared" si="27"/>
        <v>107</v>
      </c>
    </row>
    <row r="115" spans="2:21" s="12" customFormat="1">
      <c r="B115" s="65" t="s">
        <v>185</v>
      </c>
      <c r="C115" s="45"/>
      <c r="D115" s="93" t="s">
        <v>140</v>
      </c>
      <c r="E115" s="45">
        <v>3</v>
      </c>
      <c r="F115" s="45"/>
      <c r="G115" s="45"/>
      <c r="H115" s="45"/>
      <c r="I115" s="45"/>
      <c r="J115" s="45"/>
      <c r="K115" s="45"/>
      <c r="L115" s="45"/>
      <c r="M115" s="45"/>
      <c r="N115" s="45">
        <v>9</v>
      </c>
      <c r="O115" s="60">
        <f t="shared" si="21"/>
        <v>12</v>
      </c>
      <c r="P115" s="66">
        <f t="shared" si="22"/>
        <v>2</v>
      </c>
      <c r="Q115" s="69">
        <f t="shared" si="23"/>
        <v>0</v>
      </c>
      <c r="R115" s="69">
        <f t="shared" si="24"/>
        <v>0</v>
      </c>
      <c r="S115" s="69">
        <f t="shared" si="25"/>
        <v>0</v>
      </c>
      <c r="T115" s="69">
        <f t="shared" si="26"/>
        <v>12</v>
      </c>
      <c r="U115" s="45">
        <f t="shared" si="27"/>
        <v>107</v>
      </c>
    </row>
    <row r="116" spans="2:21" s="12" customFormat="1">
      <c r="B116" s="65" t="s">
        <v>307</v>
      </c>
      <c r="C116" s="45"/>
      <c r="D116" s="89" t="s">
        <v>132</v>
      </c>
      <c r="E116" s="45"/>
      <c r="F116" s="45"/>
      <c r="G116" s="45"/>
      <c r="H116" s="45"/>
      <c r="I116" s="45"/>
      <c r="J116" s="45"/>
      <c r="K116" s="45"/>
      <c r="L116" s="45"/>
      <c r="M116" s="45"/>
      <c r="N116" s="45">
        <v>11</v>
      </c>
      <c r="O116" s="60">
        <f t="shared" si="21"/>
        <v>11</v>
      </c>
      <c r="P116" s="66">
        <f t="shared" si="22"/>
        <v>1</v>
      </c>
      <c r="Q116" s="69">
        <f t="shared" si="23"/>
        <v>0</v>
      </c>
      <c r="R116" s="69">
        <f t="shared" si="24"/>
        <v>0</v>
      </c>
      <c r="S116" s="69">
        <f t="shared" si="25"/>
        <v>0</v>
      </c>
      <c r="T116" s="69">
        <f t="shared" si="26"/>
        <v>11</v>
      </c>
      <c r="U116" s="45">
        <f t="shared" si="27"/>
        <v>111</v>
      </c>
    </row>
    <row r="117" spans="2:21" s="12" customFormat="1">
      <c r="B117" s="65" t="s">
        <v>304</v>
      </c>
      <c r="C117" s="45"/>
      <c r="D117" s="93" t="s">
        <v>140</v>
      </c>
      <c r="E117" s="45"/>
      <c r="F117" s="45"/>
      <c r="G117" s="45"/>
      <c r="H117" s="45"/>
      <c r="I117" s="45"/>
      <c r="J117" s="45"/>
      <c r="K117" s="45">
        <v>11</v>
      </c>
      <c r="L117" s="45"/>
      <c r="M117" s="45"/>
      <c r="N117" s="45"/>
      <c r="O117" s="60">
        <f t="shared" si="21"/>
        <v>11</v>
      </c>
      <c r="P117" s="66">
        <f t="shared" si="22"/>
        <v>1</v>
      </c>
      <c r="Q117" s="69">
        <f t="shared" si="23"/>
        <v>0</v>
      </c>
      <c r="R117" s="69">
        <f t="shared" si="24"/>
        <v>0</v>
      </c>
      <c r="S117" s="69">
        <f t="shared" si="25"/>
        <v>0</v>
      </c>
      <c r="T117" s="69">
        <f t="shared" si="26"/>
        <v>11</v>
      </c>
      <c r="U117" s="45">
        <f t="shared" si="27"/>
        <v>111</v>
      </c>
    </row>
    <row r="118" spans="2:21" s="12" customFormat="1">
      <c r="B118" s="65" t="s">
        <v>181</v>
      </c>
      <c r="C118" s="45"/>
      <c r="D118" s="61" t="s">
        <v>5</v>
      </c>
      <c r="E118" s="45">
        <v>4</v>
      </c>
      <c r="F118" s="45">
        <v>6</v>
      </c>
      <c r="G118" s="45"/>
      <c r="H118" s="45"/>
      <c r="I118" s="45"/>
      <c r="J118" s="45"/>
      <c r="K118" s="45"/>
      <c r="L118" s="45"/>
      <c r="M118" s="45"/>
      <c r="N118" s="45"/>
      <c r="O118" s="60">
        <f t="shared" si="21"/>
        <v>10</v>
      </c>
      <c r="P118" s="66">
        <f t="shared" si="22"/>
        <v>2</v>
      </c>
      <c r="Q118" s="69">
        <f t="shared" si="23"/>
        <v>0</v>
      </c>
      <c r="R118" s="69">
        <f t="shared" si="24"/>
        <v>0</v>
      </c>
      <c r="S118" s="69">
        <f t="shared" si="25"/>
        <v>0</v>
      </c>
      <c r="T118" s="69">
        <f t="shared" si="26"/>
        <v>10</v>
      </c>
      <c r="U118" s="45">
        <f t="shared" si="27"/>
        <v>113</v>
      </c>
    </row>
    <row r="119" spans="2:21" s="12" customFormat="1">
      <c r="B119" s="65" t="s">
        <v>272</v>
      </c>
      <c r="C119" s="45"/>
      <c r="D119" s="108" t="s">
        <v>270</v>
      </c>
      <c r="E119" s="45"/>
      <c r="F119" s="45"/>
      <c r="G119" s="45"/>
      <c r="H119" s="45"/>
      <c r="I119" s="45">
        <v>10</v>
      </c>
      <c r="J119" s="45"/>
      <c r="K119" s="45"/>
      <c r="L119" s="45"/>
      <c r="M119" s="45"/>
      <c r="N119" s="45"/>
      <c r="O119" s="60">
        <f t="shared" si="21"/>
        <v>10</v>
      </c>
      <c r="P119" s="66">
        <f t="shared" si="22"/>
        <v>1</v>
      </c>
      <c r="Q119" s="69">
        <f t="shared" si="23"/>
        <v>0</v>
      </c>
      <c r="R119" s="69">
        <f t="shared" si="24"/>
        <v>0</v>
      </c>
      <c r="S119" s="69">
        <f t="shared" si="25"/>
        <v>0</v>
      </c>
      <c r="T119" s="69">
        <f t="shared" si="26"/>
        <v>10</v>
      </c>
      <c r="U119" s="45">
        <f t="shared" si="27"/>
        <v>113</v>
      </c>
    </row>
    <row r="120" spans="2:21" s="12" customFormat="1">
      <c r="B120" s="65" t="s">
        <v>249</v>
      </c>
      <c r="C120" s="45"/>
      <c r="D120" s="94" t="s">
        <v>20</v>
      </c>
      <c r="E120" s="45"/>
      <c r="F120" s="45"/>
      <c r="G120" s="45">
        <v>3</v>
      </c>
      <c r="H120" s="45"/>
      <c r="I120" s="45"/>
      <c r="J120" s="45"/>
      <c r="K120" s="45"/>
      <c r="L120" s="45"/>
      <c r="M120" s="45"/>
      <c r="N120" s="45">
        <v>7</v>
      </c>
      <c r="O120" s="60">
        <f t="shared" si="21"/>
        <v>10</v>
      </c>
      <c r="P120" s="66">
        <f t="shared" si="22"/>
        <v>2</v>
      </c>
      <c r="Q120" s="69">
        <f t="shared" si="23"/>
        <v>0</v>
      </c>
      <c r="R120" s="69">
        <f t="shared" si="24"/>
        <v>0</v>
      </c>
      <c r="S120" s="69">
        <f t="shared" si="25"/>
        <v>0</v>
      </c>
      <c r="T120" s="69">
        <f t="shared" si="26"/>
        <v>10</v>
      </c>
      <c r="U120" s="45">
        <f t="shared" si="27"/>
        <v>113</v>
      </c>
    </row>
    <row r="121" spans="2:21" s="12" customFormat="1">
      <c r="B121" s="65" t="s">
        <v>308</v>
      </c>
      <c r="C121" s="45"/>
      <c r="D121" s="94" t="s">
        <v>20</v>
      </c>
      <c r="E121" s="45"/>
      <c r="F121" s="45"/>
      <c r="G121" s="45"/>
      <c r="H121" s="45"/>
      <c r="I121" s="45"/>
      <c r="J121" s="45"/>
      <c r="K121" s="45"/>
      <c r="L121" s="45"/>
      <c r="M121" s="45"/>
      <c r="N121" s="45">
        <v>10</v>
      </c>
      <c r="O121" s="60">
        <f t="shared" si="21"/>
        <v>10</v>
      </c>
      <c r="P121" s="66">
        <f t="shared" si="22"/>
        <v>1</v>
      </c>
      <c r="Q121" s="69">
        <f t="shared" si="23"/>
        <v>0</v>
      </c>
      <c r="R121" s="69">
        <f t="shared" si="24"/>
        <v>0</v>
      </c>
      <c r="S121" s="69">
        <f t="shared" si="25"/>
        <v>0</v>
      </c>
      <c r="T121" s="69">
        <f t="shared" si="26"/>
        <v>10</v>
      </c>
      <c r="U121" s="45">
        <f t="shared" si="27"/>
        <v>113</v>
      </c>
    </row>
    <row r="122" spans="2:21" s="12" customFormat="1">
      <c r="B122" s="65" t="s">
        <v>121</v>
      </c>
      <c r="C122" s="45"/>
      <c r="D122" s="63" t="s">
        <v>27</v>
      </c>
      <c r="E122" s="45">
        <v>10</v>
      </c>
      <c r="F122" s="45"/>
      <c r="G122" s="45"/>
      <c r="H122" s="45"/>
      <c r="I122" s="45"/>
      <c r="J122" s="45"/>
      <c r="K122" s="45"/>
      <c r="L122" s="45"/>
      <c r="M122" s="45"/>
      <c r="N122" s="45"/>
      <c r="O122" s="60">
        <f t="shared" si="21"/>
        <v>10</v>
      </c>
      <c r="P122" s="66">
        <f t="shared" si="22"/>
        <v>1</v>
      </c>
      <c r="Q122" s="69">
        <f t="shared" si="23"/>
        <v>0</v>
      </c>
      <c r="R122" s="69">
        <f t="shared" si="24"/>
        <v>0</v>
      </c>
      <c r="S122" s="69">
        <f t="shared" si="25"/>
        <v>0</v>
      </c>
      <c r="T122" s="69">
        <f t="shared" si="26"/>
        <v>10</v>
      </c>
      <c r="U122" s="45">
        <f t="shared" si="27"/>
        <v>113</v>
      </c>
    </row>
    <row r="123" spans="2:21" s="12" customFormat="1">
      <c r="B123" s="65" t="s">
        <v>285</v>
      </c>
      <c r="C123" s="45"/>
      <c r="D123" s="89" t="s">
        <v>132</v>
      </c>
      <c r="E123" s="45"/>
      <c r="F123" s="45"/>
      <c r="G123" s="45"/>
      <c r="H123" s="45"/>
      <c r="I123" s="45"/>
      <c r="J123" s="45">
        <v>9</v>
      </c>
      <c r="K123" s="45"/>
      <c r="L123" s="45"/>
      <c r="M123" s="45"/>
      <c r="N123" s="45"/>
      <c r="O123" s="60">
        <f t="shared" si="21"/>
        <v>9</v>
      </c>
      <c r="P123" s="66">
        <f t="shared" si="22"/>
        <v>1</v>
      </c>
      <c r="Q123" s="69">
        <f t="shared" si="23"/>
        <v>0</v>
      </c>
      <c r="R123" s="69">
        <f t="shared" si="24"/>
        <v>0</v>
      </c>
      <c r="S123" s="69">
        <f t="shared" si="25"/>
        <v>0</v>
      </c>
      <c r="T123" s="69">
        <f t="shared" si="26"/>
        <v>9</v>
      </c>
      <c r="U123" s="45">
        <f t="shared" si="27"/>
        <v>118</v>
      </c>
    </row>
    <row r="124" spans="2:21" s="12" customFormat="1">
      <c r="B124" s="65" t="s">
        <v>274</v>
      </c>
      <c r="C124" s="45"/>
      <c r="D124" s="108" t="s">
        <v>270</v>
      </c>
      <c r="E124" s="45"/>
      <c r="F124" s="45"/>
      <c r="G124" s="45"/>
      <c r="H124" s="45"/>
      <c r="I124" s="45">
        <v>9</v>
      </c>
      <c r="J124" s="45"/>
      <c r="K124" s="45"/>
      <c r="L124" s="45"/>
      <c r="M124" s="45"/>
      <c r="N124" s="45"/>
      <c r="O124" s="60">
        <f t="shared" si="21"/>
        <v>9</v>
      </c>
      <c r="P124" s="66">
        <f t="shared" si="22"/>
        <v>1</v>
      </c>
      <c r="Q124" s="69">
        <f t="shared" si="23"/>
        <v>0</v>
      </c>
      <c r="R124" s="69">
        <f t="shared" si="24"/>
        <v>0</v>
      </c>
      <c r="S124" s="69">
        <f t="shared" si="25"/>
        <v>0</v>
      </c>
      <c r="T124" s="69">
        <f t="shared" si="26"/>
        <v>9</v>
      </c>
      <c r="U124" s="45">
        <f t="shared" si="27"/>
        <v>118</v>
      </c>
    </row>
    <row r="125" spans="2:21" s="12" customFormat="1">
      <c r="B125" s="65" t="s">
        <v>200</v>
      </c>
      <c r="C125" s="45"/>
      <c r="D125" s="64" t="s">
        <v>61</v>
      </c>
      <c r="E125" s="45">
        <v>9</v>
      </c>
      <c r="F125" s="45"/>
      <c r="G125" s="45"/>
      <c r="H125" s="45"/>
      <c r="I125" s="45"/>
      <c r="J125" s="45"/>
      <c r="K125" s="45"/>
      <c r="L125" s="45"/>
      <c r="M125" s="45"/>
      <c r="N125" s="45"/>
      <c r="O125" s="60">
        <f t="shared" si="21"/>
        <v>9</v>
      </c>
      <c r="P125" s="66">
        <f t="shared" si="22"/>
        <v>1</v>
      </c>
      <c r="Q125" s="69">
        <f t="shared" si="23"/>
        <v>0</v>
      </c>
      <c r="R125" s="69">
        <f t="shared" si="24"/>
        <v>0</v>
      </c>
      <c r="S125" s="69">
        <f t="shared" si="25"/>
        <v>0</v>
      </c>
      <c r="T125" s="69">
        <f t="shared" si="26"/>
        <v>9</v>
      </c>
      <c r="U125" s="45">
        <f t="shared" si="27"/>
        <v>118</v>
      </c>
    </row>
    <row r="126" spans="2:21" s="12" customFormat="1">
      <c r="B126" s="65" t="s">
        <v>192</v>
      </c>
      <c r="C126" s="45"/>
      <c r="D126" s="94" t="s">
        <v>20</v>
      </c>
      <c r="E126" s="45">
        <v>8</v>
      </c>
      <c r="F126" s="45"/>
      <c r="G126" s="45"/>
      <c r="H126" s="45"/>
      <c r="I126" s="45"/>
      <c r="J126" s="45"/>
      <c r="K126" s="45"/>
      <c r="L126" s="45"/>
      <c r="M126" s="45"/>
      <c r="N126" s="45"/>
      <c r="O126" s="60">
        <f t="shared" si="21"/>
        <v>8</v>
      </c>
      <c r="P126" s="66">
        <f t="shared" si="22"/>
        <v>1</v>
      </c>
      <c r="Q126" s="69">
        <f t="shared" si="23"/>
        <v>0</v>
      </c>
      <c r="R126" s="69">
        <f t="shared" si="24"/>
        <v>0</v>
      </c>
      <c r="S126" s="69">
        <f t="shared" si="25"/>
        <v>0</v>
      </c>
      <c r="T126" s="69">
        <f t="shared" si="26"/>
        <v>8</v>
      </c>
      <c r="U126" s="45">
        <f t="shared" si="27"/>
        <v>121</v>
      </c>
    </row>
    <row r="127" spans="2:21" s="12" customFormat="1">
      <c r="B127" s="65" t="s">
        <v>309</v>
      </c>
      <c r="C127" s="45"/>
      <c r="D127" s="64" t="s">
        <v>61</v>
      </c>
      <c r="E127" s="45"/>
      <c r="F127" s="45"/>
      <c r="G127" s="45"/>
      <c r="H127" s="45"/>
      <c r="I127" s="45"/>
      <c r="J127" s="45"/>
      <c r="K127" s="45"/>
      <c r="L127" s="45"/>
      <c r="M127" s="45"/>
      <c r="N127" s="45">
        <v>8</v>
      </c>
      <c r="O127" s="60">
        <f t="shared" si="21"/>
        <v>8</v>
      </c>
      <c r="P127" s="66">
        <f t="shared" si="22"/>
        <v>1</v>
      </c>
      <c r="Q127" s="69">
        <f t="shared" si="23"/>
        <v>0</v>
      </c>
      <c r="R127" s="69">
        <f t="shared" si="24"/>
        <v>0</v>
      </c>
      <c r="S127" s="69">
        <f t="shared" si="25"/>
        <v>0</v>
      </c>
      <c r="T127" s="69">
        <f t="shared" si="26"/>
        <v>8</v>
      </c>
      <c r="U127" s="45">
        <f t="shared" si="27"/>
        <v>121</v>
      </c>
    </row>
    <row r="128" spans="2:21">
      <c r="B128" s="65" t="s">
        <v>134</v>
      </c>
      <c r="C128" s="45"/>
      <c r="D128" s="64" t="s">
        <v>61</v>
      </c>
      <c r="E128" s="45">
        <v>7</v>
      </c>
      <c r="F128" s="45"/>
      <c r="G128" s="45"/>
      <c r="H128" s="45"/>
      <c r="I128" s="45"/>
      <c r="J128" s="45"/>
      <c r="K128" s="45"/>
      <c r="L128" s="45"/>
      <c r="M128" s="45"/>
      <c r="N128" s="45"/>
      <c r="O128" s="60">
        <f t="shared" si="21"/>
        <v>7</v>
      </c>
      <c r="P128" s="66">
        <f t="shared" si="22"/>
        <v>1</v>
      </c>
      <c r="Q128" s="69">
        <f t="shared" si="23"/>
        <v>0</v>
      </c>
      <c r="R128" s="69">
        <f t="shared" si="24"/>
        <v>0</v>
      </c>
      <c r="S128" s="69">
        <f t="shared" si="25"/>
        <v>0</v>
      </c>
      <c r="T128" s="69">
        <f t="shared" si="26"/>
        <v>7</v>
      </c>
      <c r="U128" s="45">
        <f t="shared" si="27"/>
        <v>123</v>
      </c>
    </row>
    <row r="129" spans="2:21">
      <c r="B129" s="65" t="s">
        <v>221</v>
      </c>
      <c r="C129" s="45"/>
      <c r="D129" s="89" t="s">
        <v>132</v>
      </c>
      <c r="E129" s="45">
        <v>0</v>
      </c>
      <c r="F129" s="45">
        <v>6</v>
      </c>
      <c r="G129" s="45"/>
      <c r="H129" s="45"/>
      <c r="I129" s="45"/>
      <c r="J129" s="45"/>
      <c r="K129" s="45"/>
      <c r="L129" s="45"/>
      <c r="M129" s="45"/>
      <c r="N129" s="45"/>
      <c r="O129" s="60">
        <f t="shared" si="21"/>
        <v>6</v>
      </c>
      <c r="P129" s="66">
        <f t="shared" si="22"/>
        <v>2</v>
      </c>
      <c r="Q129" s="69">
        <f t="shared" si="23"/>
        <v>0</v>
      </c>
      <c r="R129" s="69">
        <f t="shared" si="24"/>
        <v>0</v>
      </c>
      <c r="S129" s="69">
        <f t="shared" si="25"/>
        <v>0</v>
      </c>
      <c r="T129" s="69">
        <f t="shared" si="26"/>
        <v>6</v>
      </c>
      <c r="U129" s="45">
        <f t="shared" si="27"/>
        <v>124</v>
      </c>
    </row>
    <row r="130" spans="2:21">
      <c r="B130" s="65" t="s">
        <v>256</v>
      </c>
      <c r="C130" s="45"/>
      <c r="D130" s="89" t="s">
        <v>132</v>
      </c>
      <c r="E130" s="45"/>
      <c r="F130" s="45"/>
      <c r="G130" s="45"/>
      <c r="H130" s="45">
        <v>6</v>
      </c>
      <c r="I130" s="45"/>
      <c r="J130" s="45"/>
      <c r="K130" s="45"/>
      <c r="L130" s="45"/>
      <c r="M130" s="45"/>
      <c r="N130" s="45"/>
      <c r="O130" s="60">
        <f t="shared" si="21"/>
        <v>6</v>
      </c>
      <c r="P130" s="66">
        <f t="shared" si="22"/>
        <v>1</v>
      </c>
      <c r="Q130" s="69">
        <f t="shared" si="23"/>
        <v>0</v>
      </c>
      <c r="R130" s="69">
        <f t="shared" si="24"/>
        <v>0</v>
      </c>
      <c r="S130" s="69">
        <f t="shared" si="25"/>
        <v>0</v>
      </c>
      <c r="T130" s="69">
        <f t="shared" si="26"/>
        <v>6</v>
      </c>
      <c r="U130" s="45">
        <f t="shared" si="27"/>
        <v>124</v>
      </c>
    </row>
    <row r="131" spans="2:21" s="12" customFormat="1">
      <c r="B131" s="65" t="s">
        <v>310</v>
      </c>
      <c r="C131" s="45"/>
      <c r="D131" s="89" t="s">
        <v>132</v>
      </c>
      <c r="E131" s="45"/>
      <c r="F131" s="45"/>
      <c r="G131" s="45"/>
      <c r="H131" s="45"/>
      <c r="I131" s="45"/>
      <c r="J131" s="45"/>
      <c r="K131" s="45"/>
      <c r="L131" s="45"/>
      <c r="M131" s="45"/>
      <c r="N131" s="45">
        <v>6</v>
      </c>
      <c r="O131" s="60">
        <f t="shared" si="21"/>
        <v>6</v>
      </c>
      <c r="P131" s="66">
        <f t="shared" si="22"/>
        <v>1</v>
      </c>
      <c r="Q131" s="69">
        <f t="shared" si="23"/>
        <v>0</v>
      </c>
      <c r="R131" s="69">
        <f t="shared" si="24"/>
        <v>0</v>
      </c>
      <c r="S131" s="69">
        <f t="shared" si="25"/>
        <v>0</v>
      </c>
      <c r="T131" s="69">
        <f t="shared" si="26"/>
        <v>6</v>
      </c>
      <c r="U131" s="45">
        <f t="shared" si="27"/>
        <v>124</v>
      </c>
    </row>
    <row r="132" spans="2:21">
      <c r="B132" s="65" t="s">
        <v>301</v>
      </c>
      <c r="C132" s="45"/>
      <c r="D132" s="61" t="s">
        <v>59</v>
      </c>
      <c r="E132" s="45"/>
      <c r="F132" s="45"/>
      <c r="G132" s="45"/>
      <c r="H132" s="45"/>
      <c r="I132" s="45"/>
      <c r="J132" s="45"/>
      <c r="K132" s="45">
        <v>6</v>
      </c>
      <c r="L132" s="45"/>
      <c r="M132" s="45"/>
      <c r="N132" s="45"/>
      <c r="O132" s="60">
        <f t="shared" si="21"/>
        <v>6</v>
      </c>
      <c r="P132" s="66">
        <f t="shared" si="22"/>
        <v>1</v>
      </c>
      <c r="Q132" s="69">
        <f t="shared" si="23"/>
        <v>0</v>
      </c>
      <c r="R132" s="69">
        <f t="shared" si="24"/>
        <v>0</v>
      </c>
      <c r="S132" s="69">
        <f t="shared" si="25"/>
        <v>0</v>
      </c>
      <c r="T132" s="69">
        <f t="shared" si="26"/>
        <v>6</v>
      </c>
      <c r="U132" s="45">
        <f t="shared" si="27"/>
        <v>124</v>
      </c>
    </row>
    <row r="133" spans="2:21" s="12" customFormat="1">
      <c r="B133" s="65" t="s">
        <v>298</v>
      </c>
      <c r="C133" s="45"/>
      <c r="D133" s="93" t="s">
        <v>140</v>
      </c>
      <c r="E133" s="45"/>
      <c r="F133" s="45"/>
      <c r="G133" s="45"/>
      <c r="H133" s="45"/>
      <c r="I133" s="45"/>
      <c r="J133" s="45"/>
      <c r="K133" s="45"/>
      <c r="L133" s="45">
        <v>6</v>
      </c>
      <c r="M133" s="45"/>
      <c r="N133" s="45"/>
      <c r="O133" s="60">
        <f t="shared" si="21"/>
        <v>6</v>
      </c>
      <c r="P133" s="66">
        <f t="shared" si="22"/>
        <v>1</v>
      </c>
      <c r="Q133" s="69">
        <f t="shared" si="23"/>
        <v>0</v>
      </c>
      <c r="R133" s="69">
        <f t="shared" si="24"/>
        <v>0</v>
      </c>
      <c r="S133" s="69">
        <f t="shared" si="25"/>
        <v>0</v>
      </c>
      <c r="T133" s="69">
        <f t="shared" si="26"/>
        <v>6</v>
      </c>
      <c r="U133" s="45">
        <f t="shared" si="27"/>
        <v>124</v>
      </c>
    </row>
    <row r="134" spans="2:21" s="12" customFormat="1">
      <c r="B134" s="65" t="s">
        <v>305</v>
      </c>
      <c r="C134" s="45"/>
      <c r="D134" s="93" t="s">
        <v>140</v>
      </c>
      <c r="E134" s="45"/>
      <c r="F134" s="45"/>
      <c r="G134" s="45"/>
      <c r="H134" s="45"/>
      <c r="I134" s="45"/>
      <c r="J134" s="45"/>
      <c r="K134" s="45">
        <v>6</v>
      </c>
      <c r="L134" s="45"/>
      <c r="M134" s="45"/>
      <c r="N134" s="45"/>
      <c r="O134" s="60">
        <f t="shared" ref="O134:O137" si="28">SUM(E134:N134)</f>
        <v>6</v>
      </c>
      <c r="P134" s="66">
        <f t="shared" si="22"/>
        <v>1</v>
      </c>
      <c r="Q134" s="69">
        <f t="shared" ref="Q134:Q137" si="29">IF(P134&lt;8,0,+SMALL((E134:N134),1))</f>
        <v>0</v>
      </c>
      <c r="R134" s="69">
        <f t="shared" si="24"/>
        <v>0</v>
      </c>
      <c r="S134" s="69">
        <f t="shared" si="25"/>
        <v>0</v>
      </c>
      <c r="T134" s="69">
        <f t="shared" ref="T134:T137" si="30">O134-Q134-R134-S134</f>
        <v>6</v>
      </c>
      <c r="U134" s="45">
        <f t="shared" ref="U134:U137" si="31">RANK(T134,$T$6:$T$137,0)</f>
        <v>124</v>
      </c>
    </row>
    <row r="135" spans="2:21" s="12" customFormat="1">
      <c r="B135" s="65" t="s">
        <v>183</v>
      </c>
      <c r="C135" s="45"/>
      <c r="D135" s="61" t="s">
        <v>5</v>
      </c>
      <c r="E135" s="45">
        <v>5</v>
      </c>
      <c r="F135" s="45"/>
      <c r="G135" s="45"/>
      <c r="H135" s="45"/>
      <c r="I135" s="45"/>
      <c r="J135" s="45"/>
      <c r="K135" s="45"/>
      <c r="L135" s="45"/>
      <c r="M135" s="45"/>
      <c r="N135" s="45"/>
      <c r="O135" s="60">
        <f t="shared" si="28"/>
        <v>5</v>
      </c>
      <c r="P135" s="66">
        <f t="shared" si="22"/>
        <v>1</v>
      </c>
      <c r="Q135" s="69">
        <f t="shared" si="29"/>
        <v>0</v>
      </c>
      <c r="R135" s="69">
        <f t="shared" si="24"/>
        <v>0</v>
      </c>
      <c r="S135" s="69">
        <f t="shared" si="25"/>
        <v>0</v>
      </c>
      <c r="T135" s="69">
        <f t="shared" si="30"/>
        <v>5</v>
      </c>
      <c r="U135" s="45">
        <f t="shared" si="31"/>
        <v>130</v>
      </c>
    </row>
    <row r="136" spans="2:21" s="12" customFormat="1">
      <c r="B136" s="65" t="s">
        <v>247</v>
      </c>
      <c r="C136" s="45"/>
      <c r="D136" s="94" t="s">
        <v>20</v>
      </c>
      <c r="E136" s="45"/>
      <c r="F136" s="45"/>
      <c r="G136" s="45">
        <v>5</v>
      </c>
      <c r="H136" s="45"/>
      <c r="I136" s="45"/>
      <c r="J136" s="45"/>
      <c r="K136" s="45"/>
      <c r="L136" s="45"/>
      <c r="M136" s="45"/>
      <c r="N136" s="45"/>
      <c r="O136" s="60">
        <f t="shared" si="28"/>
        <v>5</v>
      </c>
      <c r="P136" s="66">
        <f t="shared" si="22"/>
        <v>1</v>
      </c>
      <c r="Q136" s="69">
        <f t="shared" si="29"/>
        <v>0</v>
      </c>
      <c r="R136" s="69">
        <f t="shared" si="24"/>
        <v>0</v>
      </c>
      <c r="S136" s="69">
        <f t="shared" si="25"/>
        <v>0</v>
      </c>
      <c r="T136" s="69">
        <f t="shared" si="30"/>
        <v>5</v>
      </c>
      <c r="U136" s="45">
        <f t="shared" si="31"/>
        <v>130</v>
      </c>
    </row>
    <row r="137" spans="2:21" s="12" customFormat="1">
      <c r="B137" s="65" t="s">
        <v>288</v>
      </c>
      <c r="C137" s="45"/>
      <c r="D137" s="89" t="s">
        <v>132</v>
      </c>
      <c r="E137" s="45"/>
      <c r="F137" s="45"/>
      <c r="G137" s="45"/>
      <c r="H137" s="45"/>
      <c r="I137" s="45"/>
      <c r="J137" s="45">
        <v>0</v>
      </c>
      <c r="K137" s="45"/>
      <c r="L137" s="45"/>
      <c r="M137" s="45"/>
      <c r="N137" s="45"/>
      <c r="O137" s="60">
        <f t="shared" si="28"/>
        <v>0</v>
      </c>
      <c r="P137" s="66">
        <f t="shared" si="22"/>
        <v>1</v>
      </c>
      <c r="Q137" s="69">
        <f t="shared" si="29"/>
        <v>0</v>
      </c>
      <c r="R137" s="69">
        <f t="shared" si="24"/>
        <v>0</v>
      </c>
      <c r="S137" s="69">
        <f t="shared" si="25"/>
        <v>0</v>
      </c>
      <c r="T137" s="69">
        <f t="shared" si="30"/>
        <v>0</v>
      </c>
      <c r="U137" s="45">
        <f t="shared" si="31"/>
        <v>132</v>
      </c>
    </row>
    <row r="138" spans="2:21">
      <c r="B138" s="268"/>
      <c r="C138" s="268"/>
      <c r="D138" s="268"/>
      <c r="E138" s="29"/>
      <c r="F138" s="29"/>
      <c r="G138" s="29"/>
      <c r="H138" s="29"/>
      <c r="I138" s="29"/>
      <c r="J138" s="59"/>
      <c r="K138" s="29"/>
      <c r="L138" s="29"/>
      <c r="M138" s="29"/>
      <c r="N138" s="29"/>
    </row>
    <row r="140" spans="2:21">
      <c r="O140" s="29"/>
    </row>
  </sheetData>
  <sortState ref="B6:U137">
    <sortCondition ref="U6:U137"/>
  </sortState>
  <mergeCells count="23">
    <mergeCell ref="T2:U2"/>
    <mergeCell ref="B2:C2"/>
    <mergeCell ref="B138:D138"/>
    <mergeCell ref="B4:B5"/>
    <mergeCell ref="C4:C5"/>
    <mergeCell ref="D4:D5"/>
    <mergeCell ref="P4:P5"/>
    <mergeCell ref="E4:E5"/>
    <mergeCell ref="F4:F5"/>
    <mergeCell ref="G4:G5"/>
    <mergeCell ref="H4:H5"/>
    <mergeCell ref="I4:I5"/>
    <mergeCell ref="K4:K5"/>
    <mergeCell ref="L4:L5"/>
    <mergeCell ref="J4:J5"/>
    <mergeCell ref="S4:S5"/>
    <mergeCell ref="T4:T5"/>
    <mergeCell ref="U4:U5"/>
    <mergeCell ref="M4:M5"/>
    <mergeCell ref="N4:N5"/>
    <mergeCell ref="O4:O5"/>
    <mergeCell ref="Q4:Q5"/>
    <mergeCell ref="R4:R5"/>
  </mergeCells>
  <conditionalFormatting sqref="U6:U137">
    <cfRule type="cellIs" dxfId="35" priority="29" operator="equal">
      <formula>3</formula>
    </cfRule>
    <cfRule type="cellIs" dxfId="34" priority="30" operator="equal">
      <formula>2</formula>
    </cfRule>
    <cfRule type="cellIs" dxfId="33" priority="31" operator="equal">
      <formula>1</formula>
    </cfRule>
    <cfRule type="cellIs" dxfId="32" priority="32" operator="between">
      <formula>1</formula>
      <formula>3</formula>
    </cfRule>
  </conditionalFormatting>
  <pageMargins left="0" right="0" top="0" bottom="0" header="0" footer="0"/>
  <pageSetup paperSize="9" scale="80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U141"/>
  <sheetViews>
    <sheetView workbookViewId="0">
      <pane ySplit="5" topLeftCell="A6" activePane="bottomLeft" state="frozen"/>
      <selection pane="bottomLeft" activeCell="W134" sqref="W134"/>
    </sheetView>
  </sheetViews>
  <sheetFormatPr baseColWidth="10" defaultColWidth="11.44140625" defaultRowHeight="14.4"/>
  <cols>
    <col min="1" max="1" width="3.5546875" style="12" customWidth="1"/>
    <col min="2" max="2" width="21.88671875" style="7" customWidth="1"/>
    <col min="3" max="3" width="4.44140625" style="10" customWidth="1"/>
    <col min="4" max="4" width="13.88671875" style="12" customWidth="1"/>
    <col min="5" max="14" width="6.109375" style="11" customWidth="1"/>
    <col min="15" max="15" width="4.44140625" style="11" customWidth="1"/>
    <col min="16" max="19" width="4.44140625" style="12" customWidth="1"/>
    <col min="20" max="20" width="7.88671875" style="12" customWidth="1"/>
    <col min="21" max="21" width="7" style="12" customWidth="1"/>
    <col min="22" max="22" width="2.6640625" style="12" customWidth="1"/>
    <col min="23" max="16384" width="11.44140625" style="12"/>
  </cols>
  <sheetData>
    <row r="1" spans="2:21" ht="15" thickBot="1"/>
    <row r="2" spans="2:21" ht="15" thickBot="1">
      <c r="B2" s="266" t="s">
        <v>15</v>
      </c>
      <c r="C2" s="267"/>
      <c r="D2" s="32">
        <v>2022</v>
      </c>
      <c r="G2" s="14"/>
      <c r="H2" s="14"/>
      <c r="T2" s="266" t="s">
        <v>76</v>
      </c>
      <c r="U2" s="267"/>
    </row>
    <row r="3" spans="2:21" ht="15" thickBot="1">
      <c r="B3" s="35"/>
      <c r="C3" s="35"/>
      <c r="D3" s="36"/>
      <c r="G3" s="14"/>
      <c r="H3" s="14"/>
      <c r="U3" s="20"/>
    </row>
    <row r="4" spans="2:21" ht="32.25" customHeight="1">
      <c r="B4" s="269" t="s">
        <v>79</v>
      </c>
      <c r="C4" s="271" t="s">
        <v>1</v>
      </c>
      <c r="D4" s="262" t="s">
        <v>0</v>
      </c>
      <c r="E4" s="275" t="s">
        <v>159</v>
      </c>
      <c r="F4" s="277" t="s">
        <v>107</v>
      </c>
      <c r="G4" s="279" t="s">
        <v>109</v>
      </c>
      <c r="H4" s="281" t="s">
        <v>113</v>
      </c>
      <c r="I4" s="283" t="s">
        <v>160</v>
      </c>
      <c r="J4" s="289" t="s">
        <v>106</v>
      </c>
      <c r="K4" s="285" t="s">
        <v>161</v>
      </c>
      <c r="L4" s="287" t="s">
        <v>162</v>
      </c>
      <c r="M4" s="258" t="s">
        <v>112</v>
      </c>
      <c r="N4" s="260" t="s">
        <v>108</v>
      </c>
      <c r="O4" s="262" t="s">
        <v>74</v>
      </c>
      <c r="P4" s="273" t="s">
        <v>62</v>
      </c>
      <c r="Q4" s="264" t="s">
        <v>78</v>
      </c>
      <c r="R4" s="264" t="s">
        <v>77</v>
      </c>
      <c r="S4" s="264" t="s">
        <v>77</v>
      </c>
      <c r="T4" s="246" t="s">
        <v>75</v>
      </c>
      <c r="U4" s="256" t="s">
        <v>95</v>
      </c>
    </row>
    <row r="5" spans="2:21" ht="58.5" customHeight="1" thickBot="1">
      <c r="B5" s="270"/>
      <c r="C5" s="272"/>
      <c r="D5" s="263"/>
      <c r="E5" s="276"/>
      <c r="F5" s="278"/>
      <c r="G5" s="280"/>
      <c r="H5" s="282"/>
      <c r="I5" s="284"/>
      <c r="J5" s="290"/>
      <c r="K5" s="286"/>
      <c r="L5" s="288"/>
      <c r="M5" s="259"/>
      <c r="N5" s="261"/>
      <c r="O5" s="263"/>
      <c r="P5" s="274"/>
      <c r="Q5" s="265"/>
      <c r="R5" s="265"/>
      <c r="S5" s="265"/>
      <c r="T5" s="247"/>
      <c r="U5" s="257"/>
    </row>
    <row r="6" spans="2:21">
      <c r="B6" s="73" t="s">
        <v>50</v>
      </c>
      <c r="C6" s="8"/>
      <c r="D6" s="166" t="s">
        <v>9</v>
      </c>
      <c r="E6" s="8">
        <v>31</v>
      </c>
      <c r="F6" s="8">
        <v>29</v>
      </c>
      <c r="G6" s="8">
        <v>36</v>
      </c>
      <c r="H6" s="8">
        <v>37</v>
      </c>
      <c r="I6" s="8">
        <v>40</v>
      </c>
      <c r="J6" s="8"/>
      <c r="K6" s="8">
        <v>33</v>
      </c>
      <c r="L6" s="8">
        <v>38</v>
      </c>
      <c r="M6" s="8">
        <v>33</v>
      </c>
      <c r="N6" s="8">
        <v>38</v>
      </c>
      <c r="O6" s="74">
        <f t="shared" ref="O6:O37" si="0">SUM(E6:N6)</f>
        <v>315</v>
      </c>
      <c r="P6" s="75">
        <f t="shared" ref="P6:P37" si="1">COUNT(E6:N6)</f>
        <v>9</v>
      </c>
      <c r="Q6" s="24">
        <f t="shared" ref="Q6:Q37" si="2">IF(P6&lt;8,0,+SMALL((E6:N6),1))</f>
        <v>29</v>
      </c>
      <c r="R6" s="24">
        <f t="shared" ref="R6:R37" si="3">IF(P6&lt;9,0,+SMALL((E6:N6),2))</f>
        <v>31</v>
      </c>
      <c r="S6" s="24">
        <f t="shared" ref="S6:S37" si="4">IF(P6&lt;10,0,+SMALL((E6:N6),3))</f>
        <v>0</v>
      </c>
      <c r="T6" s="24">
        <f t="shared" ref="T6:T37" si="5">O6-Q6-R6-S6</f>
        <v>255</v>
      </c>
      <c r="U6" s="8">
        <f t="shared" ref="U6:U37" si="6">RANK(T6,$T$6:$T$137,0)</f>
        <v>1</v>
      </c>
    </row>
    <row r="7" spans="2:21">
      <c r="B7" s="73" t="s">
        <v>32</v>
      </c>
      <c r="C7" s="8"/>
      <c r="D7" s="167" t="s">
        <v>140</v>
      </c>
      <c r="E7" s="8">
        <v>38</v>
      </c>
      <c r="F7" s="8">
        <v>34</v>
      </c>
      <c r="G7" s="8">
        <v>37</v>
      </c>
      <c r="H7" s="8"/>
      <c r="I7" s="8">
        <v>40</v>
      </c>
      <c r="J7" s="8">
        <v>29</v>
      </c>
      <c r="K7" s="8">
        <v>32</v>
      </c>
      <c r="L7" s="8">
        <v>36</v>
      </c>
      <c r="M7" s="8">
        <v>37</v>
      </c>
      <c r="N7" s="8">
        <v>21</v>
      </c>
      <c r="O7" s="74">
        <f t="shared" si="0"/>
        <v>304</v>
      </c>
      <c r="P7" s="75">
        <f t="shared" si="1"/>
        <v>9</v>
      </c>
      <c r="Q7" s="24">
        <f t="shared" si="2"/>
        <v>21</v>
      </c>
      <c r="R7" s="24">
        <f t="shared" si="3"/>
        <v>29</v>
      </c>
      <c r="S7" s="24">
        <f t="shared" si="4"/>
        <v>0</v>
      </c>
      <c r="T7" s="24">
        <f t="shared" si="5"/>
        <v>254</v>
      </c>
      <c r="U7" s="8">
        <f t="shared" si="6"/>
        <v>2</v>
      </c>
    </row>
    <row r="8" spans="2:21">
      <c r="B8" s="65" t="s">
        <v>209</v>
      </c>
      <c r="C8" s="45"/>
      <c r="D8" s="96" t="s">
        <v>12</v>
      </c>
      <c r="E8" s="45">
        <v>37</v>
      </c>
      <c r="F8" s="45">
        <v>45</v>
      </c>
      <c r="G8" s="45">
        <v>31</v>
      </c>
      <c r="H8" s="45">
        <v>26</v>
      </c>
      <c r="I8" s="45">
        <v>33</v>
      </c>
      <c r="J8" s="45">
        <v>23</v>
      </c>
      <c r="K8" s="45">
        <v>26</v>
      </c>
      <c r="L8" s="45">
        <v>38</v>
      </c>
      <c r="M8" s="45"/>
      <c r="N8" s="45">
        <v>35</v>
      </c>
      <c r="O8" s="74">
        <f t="shared" si="0"/>
        <v>294</v>
      </c>
      <c r="P8" s="75">
        <f t="shared" si="1"/>
        <v>9</v>
      </c>
      <c r="Q8" s="24">
        <f t="shared" si="2"/>
        <v>23</v>
      </c>
      <c r="R8" s="24">
        <f t="shared" si="3"/>
        <v>26</v>
      </c>
      <c r="S8" s="24">
        <f t="shared" si="4"/>
        <v>0</v>
      </c>
      <c r="T8" s="24">
        <f t="shared" si="5"/>
        <v>245</v>
      </c>
      <c r="U8" s="8">
        <f t="shared" si="6"/>
        <v>3</v>
      </c>
    </row>
    <row r="9" spans="2:21">
      <c r="B9" s="65" t="s">
        <v>45</v>
      </c>
      <c r="C9" s="45"/>
      <c r="D9" s="62" t="s">
        <v>9</v>
      </c>
      <c r="E9" s="45">
        <v>37</v>
      </c>
      <c r="F9" s="45">
        <v>33</v>
      </c>
      <c r="G9" s="45">
        <v>31</v>
      </c>
      <c r="H9" s="45">
        <v>32</v>
      </c>
      <c r="I9" s="45">
        <v>33</v>
      </c>
      <c r="J9" s="45">
        <v>39</v>
      </c>
      <c r="K9" s="45">
        <v>24</v>
      </c>
      <c r="L9" s="45">
        <v>35</v>
      </c>
      <c r="M9" s="45">
        <v>25</v>
      </c>
      <c r="N9" s="45">
        <v>35</v>
      </c>
      <c r="O9" s="74">
        <f t="shared" si="0"/>
        <v>324</v>
      </c>
      <c r="P9" s="75">
        <f t="shared" si="1"/>
        <v>10</v>
      </c>
      <c r="Q9" s="24">
        <f t="shared" si="2"/>
        <v>24</v>
      </c>
      <c r="R9" s="24">
        <f t="shared" si="3"/>
        <v>25</v>
      </c>
      <c r="S9" s="24">
        <f t="shared" si="4"/>
        <v>31</v>
      </c>
      <c r="T9" s="24">
        <f t="shared" si="5"/>
        <v>244</v>
      </c>
      <c r="U9" s="8">
        <f t="shared" si="6"/>
        <v>4</v>
      </c>
    </row>
    <row r="10" spans="2:21">
      <c r="B10" s="65" t="s">
        <v>89</v>
      </c>
      <c r="C10" s="45"/>
      <c r="D10" s="64" t="s">
        <v>61</v>
      </c>
      <c r="E10" s="45">
        <v>31</v>
      </c>
      <c r="F10" s="45">
        <v>38</v>
      </c>
      <c r="G10" s="45">
        <v>35</v>
      </c>
      <c r="H10" s="45">
        <v>34</v>
      </c>
      <c r="I10" s="45">
        <v>36</v>
      </c>
      <c r="J10" s="45">
        <v>29</v>
      </c>
      <c r="K10" s="45">
        <v>23</v>
      </c>
      <c r="L10" s="45">
        <v>28</v>
      </c>
      <c r="M10" s="45">
        <v>34</v>
      </c>
      <c r="N10" s="45">
        <v>35</v>
      </c>
      <c r="O10" s="74">
        <f t="shared" si="0"/>
        <v>323</v>
      </c>
      <c r="P10" s="75">
        <f t="shared" si="1"/>
        <v>10</v>
      </c>
      <c r="Q10" s="24">
        <f t="shared" si="2"/>
        <v>23</v>
      </c>
      <c r="R10" s="24">
        <f t="shared" si="3"/>
        <v>28</v>
      </c>
      <c r="S10" s="24">
        <f t="shared" si="4"/>
        <v>29</v>
      </c>
      <c r="T10" s="24">
        <f t="shared" si="5"/>
        <v>243</v>
      </c>
      <c r="U10" s="8">
        <f t="shared" si="6"/>
        <v>5</v>
      </c>
    </row>
    <row r="11" spans="2:21">
      <c r="B11" s="65" t="s">
        <v>202</v>
      </c>
      <c r="C11" s="45"/>
      <c r="D11" s="96" t="s">
        <v>12</v>
      </c>
      <c r="E11" s="45">
        <v>38</v>
      </c>
      <c r="F11" s="45">
        <v>28</v>
      </c>
      <c r="G11" s="45">
        <v>32</v>
      </c>
      <c r="H11" s="45">
        <v>31</v>
      </c>
      <c r="I11" s="45">
        <v>43</v>
      </c>
      <c r="J11" s="45">
        <v>29</v>
      </c>
      <c r="K11" s="45">
        <v>24</v>
      </c>
      <c r="L11" s="45">
        <v>18</v>
      </c>
      <c r="M11" s="45">
        <v>36</v>
      </c>
      <c r="N11" s="45">
        <v>32</v>
      </c>
      <c r="O11" s="74">
        <f t="shared" si="0"/>
        <v>311</v>
      </c>
      <c r="P11" s="75">
        <f t="shared" si="1"/>
        <v>10</v>
      </c>
      <c r="Q11" s="24">
        <f t="shared" si="2"/>
        <v>18</v>
      </c>
      <c r="R11" s="24">
        <f t="shared" si="3"/>
        <v>24</v>
      </c>
      <c r="S11" s="24">
        <f t="shared" si="4"/>
        <v>28</v>
      </c>
      <c r="T11" s="24">
        <f t="shared" si="5"/>
        <v>241</v>
      </c>
      <c r="U11" s="8">
        <f t="shared" si="6"/>
        <v>6</v>
      </c>
    </row>
    <row r="12" spans="2:21">
      <c r="B12" s="65" t="s">
        <v>196</v>
      </c>
      <c r="C12" s="45"/>
      <c r="D12" s="64" t="s">
        <v>61</v>
      </c>
      <c r="E12" s="45">
        <v>31</v>
      </c>
      <c r="F12" s="45">
        <v>32</v>
      </c>
      <c r="G12" s="45">
        <v>21</v>
      </c>
      <c r="H12" s="45">
        <v>35</v>
      </c>
      <c r="I12" s="45">
        <v>31</v>
      </c>
      <c r="J12" s="45">
        <v>26</v>
      </c>
      <c r="K12" s="45">
        <v>31</v>
      </c>
      <c r="L12" s="45">
        <v>37</v>
      </c>
      <c r="M12" s="45">
        <v>40</v>
      </c>
      <c r="N12" s="45">
        <v>30</v>
      </c>
      <c r="O12" s="74">
        <f t="shared" si="0"/>
        <v>314</v>
      </c>
      <c r="P12" s="75">
        <f t="shared" si="1"/>
        <v>10</v>
      </c>
      <c r="Q12" s="24">
        <f t="shared" si="2"/>
        <v>21</v>
      </c>
      <c r="R12" s="24">
        <f t="shared" si="3"/>
        <v>26</v>
      </c>
      <c r="S12" s="24">
        <f t="shared" si="4"/>
        <v>30</v>
      </c>
      <c r="T12" s="24">
        <f t="shared" si="5"/>
        <v>237</v>
      </c>
      <c r="U12" s="8">
        <f t="shared" si="6"/>
        <v>7</v>
      </c>
    </row>
    <row r="13" spans="2:21">
      <c r="B13" s="65" t="s">
        <v>245</v>
      </c>
      <c r="C13" s="45"/>
      <c r="D13" s="62" t="s">
        <v>9</v>
      </c>
      <c r="E13" s="45"/>
      <c r="F13" s="45"/>
      <c r="G13" s="45">
        <v>32</v>
      </c>
      <c r="H13" s="45">
        <v>34</v>
      </c>
      <c r="I13" s="45">
        <v>42</v>
      </c>
      <c r="J13" s="45">
        <v>34</v>
      </c>
      <c r="K13" s="45">
        <v>30</v>
      </c>
      <c r="L13" s="45"/>
      <c r="M13" s="45">
        <v>30</v>
      </c>
      <c r="N13" s="45">
        <v>33</v>
      </c>
      <c r="O13" s="74">
        <f t="shared" si="0"/>
        <v>235</v>
      </c>
      <c r="P13" s="75">
        <f t="shared" si="1"/>
        <v>7</v>
      </c>
      <c r="Q13" s="24">
        <f t="shared" si="2"/>
        <v>0</v>
      </c>
      <c r="R13" s="24">
        <f t="shared" si="3"/>
        <v>0</v>
      </c>
      <c r="S13" s="24">
        <f t="shared" si="4"/>
        <v>0</v>
      </c>
      <c r="T13" s="24">
        <f t="shared" si="5"/>
        <v>235</v>
      </c>
      <c r="U13" s="8">
        <f t="shared" si="6"/>
        <v>8</v>
      </c>
    </row>
    <row r="14" spans="2:21">
      <c r="B14" s="65" t="s">
        <v>166</v>
      </c>
      <c r="C14" s="45"/>
      <c r="D14" s="62" t="s">
        <v>9</v>
      </c>
      <c r="E14" s="45">
        <v>33</v>
      </c>
      <c r="F14" s="45">
        <v>34</v>
      </c>
      <c r="G14" s="45">
        <v>31</v>
      </c>
      <c r="H14" s="45"/>
      <c r="I14" s="45">
        <v>28</v>
      </c>
      <c r="J14" s="45">
        <v>25</v>
      </c>
      <c r="K14" s="45">
        <v>34</v>
      </c>
      <c r="L14" s="45"/>
      <c r="M14" s="45">
        <v>37</v>
      </c>
      <c r="N14" s="45">
        <v>37</v>
      </c>
      <c r="O14" s="74">
        <f t="shared" si="0"/>
        <v>259</v>
      </c>
      <c r="P14" s="75">
        <f t="shared" si="1"/>
        <v>8</v>
      </c>
      <c r="Q14" s="24">
        <f t="shared" si="2"/>
        <v>25</v>
      </c>
      <c r="R14" s="24">
        <f t="shared" si="3"/>
        <v>0</v>
      </c>
      <c r="S14" s="24">
        <f t="shared" si="4"/>
        <v>0</v>
      </c>
      <c r="T14" s="24">
        <f t="shared" si="5"/>
        <v>234</v>
      </c>
      <c r="U14" s="8">
        <f t="shared" si="6"/>
        <v>9</v>
      </c>
    </row>
    <row r="15" spans="2:21">
      <c r="B15" s="65" t="s">
        <v>3</v>
      </c>
      <c r="C15" s="45"/>
      <c r="D15" s="61" t="s">
        <v>5</v>
      </c>
      <c r="E15" s="45">
        <v>31</v>
      </c>
      <c r="F15" s="45">
        <v>40</v>
      </c>
      <c r="G15" s="45">
        <v>26</v>
      </c>
      <c r="H15" s="45">
        <v>26</v>
      </c>
      <c r="I15" s="45">
        <v>37</v>
      </c>
      <c r="J15" s="45"/>
      <c r="K15" s="45">
        <v>20</v>
      </c>
      <c r="L15" s="45">
        <v>27</v>
      </c>
      <c r="M15" s="45">
        <v>30</v>
      </c>
      <c r="N15" s="45">
        <v>42</v>
      </c>
      <c r="O15" s="74">
        <f t="shared" si="0"/>
        <v>279</v>
      </c>
      <c r="P15" s="75">
        <f t="shared" si="1"/>
        <v>9</v>
      </c>
      <c r="Q15" s="24">
        <f t="shared" si="2"/>
        <v>20</v>
      </c>
      <c r="R15" s="24">
        <f t="shared" si="3"/>
        <v>26</v>
      </c>
      <c r="S15" s="24">
        <f t="shared" si="4"/>
        <v>0</v>
      </c>
      <c r="T15" s="24">
        <f t="shared" si="5"/>
        <v>233</v>
      </c>
      <c r="U15" s="8">
        <f t="shared" si="6"/>
        <v>10</v>
      </c>
    </row>
    <row r="16" spans="2:21">
      <c r="B16" s="65" t="s">
        <v>19</v>
      </c>
      <c r="C16" s="45"/>
      <c r="D16" s="61" t="s">
        <v>5</v>
      </c>
      <c r="E16" s="45">
        <v>30</v>
      </c>
      <c r="F16" s="45">
        <v>37</v>
      </c>
      <c r="G16" s="45">
        <v>32</v>
      </c>
      <c r="H16" s="45">
        <v>29</v>
      </c>
      <c r="I16" s="45">
        <v>40</v>
      </c>
      <c r="J16" s="45">
        <v>33</v>
      </c>
      <c r="K16" s="45">
        <v>30</v>
      </c>
      <c r="L16" s="45">
        <v>28</v>
      </c>
      <c r="M16" s="45">
        <v>30</v>
      </c>
      <c r="N16" s="45">
        <v>30</v>
      </c>
      <c r="O16" s="74">
        <f t="shared" si="0"/>
        <v>319</v>
      </c>
      <c r="P16" s="75">
        <f t="shared" si="1"/>
        <v>10</v>
      </c>
      <c r="Q16" s="24">
        <f t="shared" si="2"/>
        <v>28</v>
      </c>
      <c r="R16" s="24">
        <f t="shared" si="3"/>
        <v>29</v>
      </c>
      <c r="S16" s="24">
        <f t="shared" si="4"/>
        <v>30</v>
      </c>
      <c r="T16" s="24">
        <f t="shared" si="5"/>
        <v>232</v>
      </c>
      <c r="U16" s="8">
        <f t="shared" si="6"/>
        <v>11</v>
      </c>
    </row>
    <row r="17" spans="2:21">
      <c r="B17" s="65" t="s">
        <v>119</v>
      </c>
      <c r="C17" s="45"/>
      <c r="D17" s="61" t="s">
        <v>5</v>
      </c>
      <c r="E17" s="45">
        <v>37</v>
      </c>
      <c r="F17" s="45">
        <v>31</v>
      </c>
      <c r="G17" s="45">
        <v>38</v>
      </c>
      <c r="H17" s="45">
        <v>33</v>
      </c>
      <c r="I17" s="45"/>
      <c r="J17" s="45"/>
      <c r="K17" s="45">
        <v>26</v>
      </c>
      <c r="L17" s="45">
        <v>37</v>
      </c>
      <c r="M17" s="45"/>
      <c r="N17" s="45">
        <v>29</v>
      </c>
      <c r="O17" s="74">
        <f t="shared" si="0"/>
        <v>231</v>
      </c>
      <c r="P17" s="75">
        <f t="shared" si="1"/>
        <v>7</v>
      </c>
      <c r="Q17" s="24">
        <f t="shared" si="2"/>
        <v>0</v>
      </c>
      <c r="R17" s="24">
        <f t="shared" si="3"/>
        <v>0</v>
      </c>
      <c r="S17" s="24">
        <f t="shared" si="4"/>
        <v>0</v>
      </c>
      <c r="T17" s="24">
        <f t="shared" si="5"/>
        <v>231</v>
      </c>
      <c r="U17" s="8">
        <f t="shared" si="6"/>
        <v>12</v>
      </c>
    </row>
    <row r="18" spans="2:21">
      <c r="B18" s="65" t="s">
        <v>7</v>
      </c>
      <c r="C18" s="45"/>
      <c r="D18" s="63" t="s">
        <v>27</v>
      </c>
      <c r="E18" s="45">
        <v>28</v>
      </c>
      <c r="F18" s="45"/>
      <c r="G18" s="45">
        <v>41</v>
      </c>
      <c r="H18" s="45">
        <v>30</v>
      </c>
      <c r="I18" s="45">
        <v>32</v>
      </c>
      <c r="J18" s="45">
        <v>28</v>
      </c>
      <c r="K18" s="45">
        <v>26</v>
      </c>
      <c r="L18" s="45">
        <v>32</v>
      </c>
      <c r="M18" s="45">
        <v>29</v>
      </c>
      <c r="N18" s="45">
        <v>33</v>
      </c>
      <c r="O18" s="74">
        <f t="shared" si="0"/>
        <v>279</v>
      </c>
      <c r="P18" s="75">
        <f t="shared" si="1"/>
        <v>9</v>
      </c>
      <c r="Q18" s="24">
        <f t="shared" si="2"/>
        <v>26</v>
      </c>
      <c r="R18" s="24">
        <f t="shared" si="3"/>
        <v>28</v>
      </c>
      <c r="S18" s="24">
        <f t="shared" si="4"/>
        <v>0</v>
      </c>
      <c r="T18" s="24">
        <f t="shared" si="5"/>
        <v>225</v>
      </c>
      <c r="U18" s="8">
        <f t="shared" si="6"/>
        <v>13</v>
      </c>
    </row>
    <row r="19" spans="2:21">
      <c r="B19" s="65" t="s">
        <v>137</v>
      </c>
      <c r="C19" s="45"/>
      <c r="D19" s="89" t="s">
        <v>132</v>
      </c>
      <c r="E19" s="45">
        <v>30</v>
      </c>
      <c r="F19" s="45">
        <v>26</v>
      </c>
      <c r="G19" s="45">
        <v>32</v>
      </c>
      <c r="H19" s="45">
        <v>28</v>
      </c>
      <c r="I19" s="45">
        <v>40</v>
      </c>
      <c r="J19" s="45">
        <v>32</v>
      </c>
      <c r="K19" s="45">
        <v>34</v>
      </c>
      <c r="L19" s="45"/>
      <c r="M19" s="45"/>
      <c r="N19" s="45"/>
      <c r="O19" s="74">
        <f t="shared" si="0"/>
        <v>222</v>
      </c>
      <c r="P19" s="75">
        <f t="shared" si="1"/>
        <v>7</v>
      </c>
      <c r="Q19" s="24">
        <f t="shared" si="2"/>
        <v>0</v>
      </c>
      <c r="R19" s="24">
        <f t="shared" si="3"/>
        <v>0</v>
      </c>
      <c r="S19" s="24">
        <f t="shared" si="4"/>
        <v>0</v>
      </c>
      <c r="T19" s="24">
        <f t="shared" si="5"/>
        <v>222</v>
      </c>
      <c r="U19" s="8">
        <f t="shared" si="6"/>
        <v>14</v>
      </c>
    </row>
    <row r="20" spans="2:21">
      <c r="B20" s="65" t="s">
        <v>46</v>
      </c>
      <c r="C20" s="45"/>
      <c r="D20" s="61" t="s">
        <v>5</v>
      </c>
      <c r="E20" s="45">
        <v>26</v>
      </c>
      <c r="F20" s="45">
        <v>35</v>
      </c>
      <c r="G20" s="45">
        <v>27</v>
      </c>
      <c r="H20" s="45"/>
      <c r="I20" s="45">
        <v>30</v>
      </c>
      <c r="J20" s="45">
        <v>24</v>
      </c>
      <c r="K20" s="45">
        <v>29</v>
      </c>
      <c r="L20" s="45">
        <v>32</v>
      </c>
      <c r="M20" s="45"/>
      <c r="N20" s="45">
        <v>36</v>
      </c>
      <c r="O20" s="74">
        <f t="shared" si="0"/>
        <v>239</v>
      </c>
      <c r="P20" s="75">
        <f t="shared" si="1"/>
        <v>8</v>
      </c>
      <c r="Q20" s="24">
        <f t="shared" si="2"/>
        <v>24</v>
      </c>
      <c r="R20" s="24">
        <f t="shared" si="3"/>
        <v>0</v>
      </c>
      <c r="S20" s="24">
        <f t="shared" si="4"/>
        <v>0</v>
      </c>
      <c r="T20" s="24">
        <f t="shared" si="5"/>
        <v>215</v>
      </c>
      <c r="U20" s="8">
        <f t="shared" si="6"/>
        <v>15</v>
      </c>
    </row>
    <row r="21" spans="2:21">
      <c r="B21" s="65" t="s">
        <v>139</v>
      </c>
      <c r="C21" s="45"/>
      <c r="D21" s="89" t="s">
        <v>132</v>
      </c>
      <c r="E21" s="45">
        <v>31</v>
      </c>
      <c r="F21" s="45">
        <v>38</v>
      </c>
      <c r="G21" s="45">
        <v>28</v>
      </c>
      <c r="H21" s="45"/>
      <c r="I21" s="45">
        <v>35</v>
      </c>
      <c r="J21" s="45">
        <v>24</v>
      </c>
      <c r="K21" s="45">
        <v>30</v>
      </c>
      <c r="L21" s="45">
        <v>27</v>
      </c>
      <c r="M21" s="45"/>
      <c r="N21" s="45"/>
      <c r="O21" s="74">
        <f t="shared" si="0"/>
        <v>213</v>
      </c>
      <c r="P21" s="75">
        <f t="shared" si="1"/>
        <v>7</v>
      </c>
      <c r="Q21" s="24">
        <f t="shared" si="2"/>
        <v>0</v>
      </c>
      <c r="R21" s="24">
        <f t="shared" si="3"/>
        <v>0</v>
      </c>
      <c r="S21" s="24">
        <f t="shared" si="4"/>
        <v>0</v>
      </c>
      <c r="T21" s="24">
        <f t="shared" si="5"/>
        <v>213</v>
      </c>
      <c r="U21" s="8">
        <f t="shared" si="6"/>
        <v>16</v>
      </c>
    </row>
    <row r="22" spans="2:21">
      <c r="B22" s="65" t="s">
        <v>23</v>
      </c>
      <c r="C22" s="45"/>
      <c r="D22" s="94" t="s">
        <v>20</v>
      </c>
      <c r="E22" s="45">
        <v>29</v>
      </c>
      <c r="F22" s="45">
        <v>34</v>
      </c>
      <c r="G22" s="45">
        <v>40</v>
      </c>
      <c r="H22" s="45">
        <v>29</v>
      </c>
      <c r="I22" s="45">
        <v>32</v>
      </c>
      <c r="J22" s="45">
        <v>25</v>
      </c>
      <c r="K22" s="45"/>
      <c r="L22" s="45"/>
      <c r="M22" s="45">
        <v>24</v>
      </c>
      <c r="N22" s="45"/>
      <c r="O22" s="74">
        <f t="shared" si="0"/>
        <v>213</v>
      </c>
      <c r="P22" s="75">
        <f t="shared" si="1"/>
        <v>7</v>
      </c>
      <c r="Q22" s="24">
        <f t="shared" si="2"/>
        <v>0</v>
      </c>
      <c r="R22" s="24">
        <f t="shared" si="3"/>
        <v>0</v>
      </c>
      <c r="S22" s="24">
        <f t="shared" si="4"/>
        <v>0</v>
      </c>
      <c r="T22" s="24">
        <f t="shared" si="5"/>
        <v>213</v>
      </c>
      <c r="U22" s="8">
        <f t="shared" si="6"/>
        <v>16</v>
      </c>
    </row>
    <row r="23" spans="2:21">
      <c r="B23" s="65" t="s">
        <v>120</v>
      </c>
      <c r="C23" s="45"/>
      <c r="D23" s="63" t="s">
        <v>27</v>
      </c>
      <c r="E23" s="45"/>
      <c r="F23" s="45">
        <v>30</v>
      </c>
      <c r="G23" s="45">
        <v>33</v>
      </c>
      <c r="H23" s="45">
        <v>30</v>
      </c>
      <c r="I23" s="45">
        <v>33</v>
      </c>
      <c r="J23" s="45">
        <v>30</v>
      </c>
      <c r="K23" s="45">
        <v>31</v>
      </c>
      <c r="L23" s="45">
        <v>25</v>
      </c>
      <c r="M23" s="45"/>
      <c r="N23" s="45">
        <v>23</v>
      </c>
      <c r="O23" s="74">
        <f t="shared" si="0"/>
        <v>235</v>
      </c>
      <c r="P23" s="75">
        <f t="shared" si="1"/>
        <v>8</v>
      </c>
      <c r="Q23" s="24">
        <f t="shared" si="2"/>
        <v>23</v>
      </c>
      <c r="R23" s="24">
        <f t="shared" si="3"/>
        <v>0</v>
      </c>
      <c r="S23" s="24">
        <f t="shared" si="4"/>
        <v>0</v>
      </c>
      <c r="T23" s="24">
        <f t="shared" si="5"/>
        <v>212</v>
      </c>
      <c r="U23" s="8">
        <f t="shared" si="6"/>
        <v>18</v>
      </c>
    </row>
    <row r="24" spans="2:21">
      <c r="B24" s="65" t="s">
        <v>22</v>
      </c>
      <c r="C24" s="45"/>
      <c r="D24" s="64" t="s">
        <v>61</v>
      </c>
      <c r="E24" s="45">
        <v>25</v>
      </c>
      <c r="F24" s="45">
        <v>26</v>
      </c>
      <c r="G24" s="45">
        <v>31</v>
      </c>
      <c r="H24" s="45">
        <v>35</v>
      </c>
      <c r="I24" s="45"/>
      <c r="J24" s="45">
        <v>26</v>
      </c>
      <c r="K24" s="45">
        <v>29</v>
      </c>
      <c r="L24" s="45">
        <v>29</v>
      </c>
      <c r="M24" s="45">
        <v>26</v>
      </c>
      <c r="N24" s="45">
        <v>34</v>
      </c>
      <c r="O24" s="74">
        <f t="shared" si="0"/>
        <v>261</v>
      </c>
      <c r="P24" s="75">
        <f t="shared" si="1"/>
        <v>9</v>
      </c>
      <c r="Q24" s="24">
        <f t="shared" si="2"/>
        <v>25</v>
      </c>
      <c r="R24" s="24">
        <f t="shared" si="3"/>
        <v>26</v>
      </c>
      <c r="S24" s="24">
        <f t="shared" si="4"/>
        <v>0</v>
      </c>
      <c r="T24" s="24">
        <f t="shared" si="5"/>
        <v>210</v>
      </c>
      <c r="U24" s="8">
        <f t="shared" si="6"/>
        <v>19</v>
      </c>
    </row>
    <row r="25" spans="2:21">
      <c r="B25" s="65" t="s">
        <v>88</v>
      </c>
      <c r="C25" s="45"/>
      <c r="D25" s="64" t="s">
        <v>61</v>
      </c>
      <c r="E25" s="45">
        <v>29</v>
      </c>
      <c r="F25" s="45">
        <v>40</v>
      </c>
      <c r="G25" s="45">
        <v>29</v>
      </c>
      <c r="H25" s="45">
        <v>37</v>
      </c>
      <c r="I25" s="45">
        <v>26</v>
      </c>
      <c r="J25" s="45">
        <v>25</v>
      </c>
      <c r="K25" s="45"/>
      <c r="L25" s="45"/>
      <c r="M25" s="45"/>
      <c r="N25" s="45">
        <v>24</v>
      </c>
      <c r="O25" s="74">
        <f t="shared" si="0"/>
        <v>210</v>
      </c>
      <c r="P25" s="75">
        <f t="shared" si="1"/>
        <v>7</v>
      </c>
      <c r="Q25" s="24">
        <f t="shared" si="2"/>
        <v>0</v>
      </c>
      <c r="R25" s="24">
        <f t="shared" si="3"/>
        <v>0</v>
      </c>
      <c r="S25" s="24">
        <f t="shared" si="4"/>
        <v>0</v>
      </c>
      <c r="T25" s="24">
        <f t="shared" si="5"/>
        <v>210</v>
      </c>
      <c r="U25" s="8">
        <f t="shared" si="6"/>
        <v>19</v>
      </c>
    </row>
    <row r="26" spans="2:21">
      <c r="B26" s="65" t="s">
        <v>4</v>
      </c>
      <c r="C26" s="45"/>
      <c r="D26" s="61" t="s">
        <v>5</v>
      </c>
      <c r="E26" s="45">
        <v>0</v>
      </c>
      <c r="F26" s="45">
        <v>38</v>
      </c>
      <c r="G26" s="45">
        <v>36</v>
      </c>
      <c r="H26" s="45">
        <v>35</v>
      </c>
      <c r="I26" s="45"/>
      <c r="J26" s="45"/>
      <c r="K26" s="45">
        <v>30</v>
      </c>
      <c r="L26" s="45"/>
      <c r="M26" s="45">
        <v>38</v>
      </c>
      <c r="N26" s="45">
        <v>32</v>
      </c>
      <c r="O26" s="74">
        <f t="shared" si="0"/>
        <v>209</v>
      </c>
      <c r="P26" s="75">
        <f t="shared" si="1"/>
        <v>7</v>
      </c>
      <c r="Q26" s="24">
        <f t="shared" si="2"/>
        <v>0</v>
      </c>
      <c r="R26" s="24">
        <f t="shared" si="3"/>
        <v>0</v>
      </c>
      <c r="S26" s="24">
        <f t="shared" si="4"/>
        <v>0</v>
      </c>
      <c r="T26" s="24">
        <f t="shared" si="5"/>
        <v>209</v>
      </c>
      <c r="U26" s="8">
        <f t="shared" si="6"/>
        <v>21</v>
      </c>
    </row>
    <row r="27" spans="2:21">
      <c r="B27" s="65" t="s">
        <v>43</v>
      </c>
      <c r="C27" s="45"/>
      <c r="D27" s="63" t="s">
        <v>27</v>
      </c>
      <c r="E27" s="45">
        <v>35</v>
      </c>
      <c r="F27" s="45">
        <v>25</v>
      </c>
      <c r="G27" s="45">
        <v>37</v>
      </c>
      <c r="H27" s="45">
        <v>25</v>
      </c>
      <c r="I27" s="45"/>
      <c r="J27" s="45">
        <v>29</v>
      </c>
      <c r="K27" s="45">
        <v>26</v>
      </c>
      <c r="L27" s="45">
        <v>32</v>
      </c>
      <c r="M27" s="45"/>
      <c r="N27" s="45">
        <v>24</v>
      </c>
      <c r="O27" s="74">
        <f t="shared" si="0"/>
        <v>233</v>
      </c>
      <c r="P27" s="75">
        <f t="shared" si="1"/>
        <v>8</v>
      </c>
      <c r="Q27" s="24">
        <f t="shared" si="2"/>
        <v>24</v>
      </c>
      <c r="R27" s="24">
        <f t="shared" si="3"/>
        <v>0</v>
      </c>
      <c r="S27" s="24">
        <f t="shared" si="4"/>
        <v>0</v>
      </c>
      <c r="T27" s="24">
        <f t="shared" si="5"/>
        <v>209</v>
      </c>
      <c r="U27" s="8">
        <f t="shared" si="6"/>
        <v>21</v>
      </c>
    </row>
    <row r="28" spans="2:21">
      <c r="B28" s="65" t="s">
        <v>194</v>
      </c>
      <c r="C28" s="45"/>
      <c r="D28" s="89" t="s">
        <v>132</v>
      </c>
      <c r="E28" s="45">
        <v>38</v>
      </c>
      <c r="F28" s="45">
        <v>36</v>
      </c>
      <c r="G28" s="45">
        <v>31</v>
      </c>
      <c r="H28" s="45">
        <v>40</v>
      </c>
      <c r="I28" s="45"/>
      <c r="J28" s="45">
        <v>25</v>
      </c>
      <c r="K28" s="45">
        <v>38</v>
      </c>
      <c r="L28" s="45"/>
      <c r="M28" s="45"/>
      <c r="N28" s="45"/>
      <c r="O28" s="74">
        <f t="shared" si="0"/>
        <v>208</v>
      </c>
      <c r="P28" s="75">
        <f t="shared" si="1"/>
        <v>6</v>
      </c>
      <c r="Q28" s="24">
        <f t="shared" si="2"/>
        <v>0</v>
      </c>
      <c r="R28" s="24">
        <f t="shared" si="3"/>
        <v>0</v>
      </c>
      <c r="S28" s="24">
        <f t="shared" si="4"/>
        <v>0</v>
      </c>
      <c r="T28" s="24">
        <f t="shared" si="5"/>
        <v>208</v>
      </c>
      <c r="U28" s="8">
        <f t="shared" si="6"/>
        <v>23</v>
      </c>
    </row>
    <row r="29" spans="2:21">
      <c r="B29" s="65" t="s">
        <v>156</v>
      </c>
      <c r="C29" s="45"/>
      <c r="D29" s="89" t="s">
        <v>132</v>
      </c>
      <c r="E29" s="45">
        <v>34</v>
      </c>
      <c r="F29" s="45">
        <v>29</v>
      </c>
      <c r="G29" s="45"/>
      <c r="H29" s="45">
        <v>28</v>
      </c>
      <c r="I29" s="45">
        <v>34</v>
      </c>
      <c r="J29" s="45">
        <v>25</v>
      </c>
      <c r="K29" s="45">
        <v>32</v>
      </c>
      <c r="L29" s="45">
        <v>25</v>
      </c>
      <c r="M29" s="45"/>
      <c r="N29" s="45"/>
      <c r="O29" s="74">
        <f t="shared" si="0"/>
        <v>207</v>
      </c>
      <c r="P29" s="75">
        <f t="shared" si="1"/>
        <v>7</v>
      </c>
      <c r="Q29" s="24">
        <f t="shared" si="2"/>
        <v>0</v>
      </c>
      <c r="R29" s="24">
        <f t="shared" si="3"/>
        <v>0</v>
      </c>
      <c r="S29" s="24">
        <f t="shared" si="4"/>
        <v>0</v>
      </c>
      <c r="T29" s="24">
        <f t="shared" si="5"/>
        <v>207</v>
      </c>
      <c r="U29" s="8">
        <f t="shared" si="6"/>
        <v>24</v>
      </c>
    </row>
    <row r="30" spans="2:21">
      <c r="B30" s="65" t="s">
        <v>26</v>
      </c>
      <c r="C30" s="45"/>
      <c r="D30" s="63" t="s">
        <v>27</v>
      </c>
      <c r="E30" s="45">
        <v>26</v>
      </c>
      <c r="F30" s="45">
        <v>33</v>
      </c>
      <c r="G30" s="45"/>
      <c r="H30" s="45">
        <v>27</v>
      </c>
      <c r="I30" s="45">
        <v>31</v>
      </c>
      <c r="J30" s="45">
        <v>28</v>
      </c>
      <c r="K30" s="45">
        <v>28</v>
      </c>
      <c r="L30" s="45">
        <v>22</v>
      </c>
      <c r="M30" s="45">
        <v>33</v>
      </c>
      <c r="N30" s="45">
        <v>18</v>
      </c>
      <c r="O30" s="74">
        <f t="shared" si="0"/>
        <v>246</v>
      </c>
      <c r="P30" s="75">
        <f t="shared" si="1"/>
        <v>9</v>
      </c>
      <c r="Q30" s="24">
        <f t="shared" si="2"/>
        <v>18</v>
      </c>
      <c r="R30" s="24">
        <f t="shared" si="3"/>
        <v>22</v>
      </c>
      <c r="S30" s="24">
        <f t="shared" si="4"/>
        <v>0</v>
      </c>
      <c r="T30" s="24">
        <f t="shared" si="5"/>
        <v>206</v>
      </c>
      <c r="U30" s="8">
        <f t="shared" si="6"/>
        <v>25</v>
      </c>
    </row>
    <row r="31" spans="2:21">
      <c r="B31" s="65" t="s">
        <v>228</v>
      </c>
      <c r="C31" s="45"/>
      <c r="D31" s="93" t="s">
        <v>140</v>
      </c>
      <c r="E31" s="45"/>
      <c r="F31" s="45">
        <v>28</v>
      </c>
      <c r="G31" s="45">
        <v>26</v>
      </c>
      <c r="H31" s="45">
        <v>28</v>
      </c>
      <c r="I31" s="45">
        <v>32</v>
      </c>
      <c r="J31" s="45">
        <v>27</v>
      </c>
      <c r="K31" s="45"/>
      <c r="L31" s="45">
        <v>34</v>
      </c>
      <c r="M31" s="45">
        <v>31</v>
      </c>
      <c r="N31" s="45">
        <v>19</v>
      </c>
      <c r="O31" s="74">
        <f t="shared" si="0"/>
        <v>225</v>
      </c>
      <c r="P31" s="75">
        <f t="shared" si="1"/>
        <v>8</v>
      </c>
      <c r="Q31" s="24">
        <f t="shared" si="2"/>
        <v>19</v>
      </c>
      <c r="R31" s="24">
        <f t="shared" si="3"/>
        <v>0</v>
      </c>
      <c r="S31" s="24">
        <f t="shared" si="4"/>
        <v>0</v>
      </c>
      <c r="T31" s="24">
        <f t="shared" si="5"/>
        <v>206</v>
      </c>
      <c r="U31" s="8">
        <f t="shared" si="6"/>
        <v>25</v>
      </c>
    </row>
    <row r="32" spans="2:21">
      <c r="B32" s="65" t="s">
        <v>40</v>
      </c>
      <c r="C32" s="45"/>
      <c r="D32" s="93" t="s">
        <v>140</v>
      </c>
      <c r="E32" s="45">
        <v>29</v>
      </c>
      <c r="F32" s="45">
        <v>25</v>
      </c>
      <c r="G32" s="45">
        <v>34</v>
      </c>
      <c r="H32" s="45">
        <v>31</v>
      </c>
      <c r="I32" s="45"/>
      <c r="J32" s="45">
        <v>31</v>
      </c>
      <c r="K32" s="45">
        <v>27</v>
      </c>
      <c r="L32" s="45">
        <v>26</v>
      </c>
      <c r="M32" s="45"/>
      <c r="N32" s="45">
        <v>28</v>
      </c>
      <c r="O32" s="74">
        <f t="shared" si="0"/>
        <v>231</v>
      </c>
      <c r="P32" s="75">
        <f t="shared" si="1"/>
        <v>8</v>
      </c>
      <c r="Q32" s="24">
        <f t="shared" si="2"/>
        <v>25</v>
      </c>
      <c r="R32" s="24">
        <f t="shared" si="3"/>
        <v>0</v>
      </c>
      <c r="S32" s="24">
        <f t="shared" si="4"/>
        <v>0</v>
      </c>
      <c r="T32" s="24">
        <f t="shared" si="5"/>
        <v>206</v>
      </c>
      <c r="U32" s="8">
        <f t="shared" si="6"/>
        <v>25</v>
      </c>
    </row>
    <row r="33" spans="2:21">
      <c r="B33" s="65" t="s">
        <v>187</v>
      </c>
      <c r="C33" s="45"/>
      <c r="D33" s="63" t="s">
        <v>27</v>
      </c>
      <c r="E33" s="45">
        <v>21</v>
      </c>
      <c r="F33" s="45">
        <v>32</v>
      </c>
      <c r="G33" s="45">
        <v>22</v>
      </c>
      <c r="H33" s="45">
        <v>27</v>
      </c>
      <c r="I33" s="45"/>
      <c r="J33" s="45">
        <v>36</v>
      </c>
      <c r="K33" s="45">
        <v>32</v>
      </c>
      <c r="L33" s="45"/>
      <c r="M33" s="45">
        <v>30</v>
      </c>
      <c r="N33" s="45">
        <v>26</v>
      </c>
      <c r="O33" s="74">
        <f t="shared" si="0"/>
        <v>226</v>
      </c>
      <c r="P33" s="75">
        <f t="shared" si="1"/>
        <v>8</v>
      </c>
      <c r="Q33" s="24">
        <f t="shared" si="2"/>
        <v>21</v>
      </c>
      <c r="R33" s="24">
        <f t="shared" si="3"/>
        <v>0</v>
      </c>
      <c r="S33" s="24">
        <f t="shared" si="4"/>
        <v>0</v>
      </c>
      <c r="T33" s="24">
        <f t="shared" si="5"/>
        <v>205</v>
      </c>
      <c r="U33" s="8">
        <f t="shared" si="6"/>
        <v>28</v>
      </c>
    </row>
    <row r="34" spans="2:21">
      <c r="B34" s="65" t="s">
        <v>24</v>
      </c>
      <c r="C34" s="45"/>
      <c r="D34" s="96" t="s">
        <v>12</v>
      </c>
      <c r="E34" s="45">
        <v>37</v>
      </c>
      <c r="F34" s="45"/>
      <c r="G34" s="45">
        <v>22</v>
      </c>
      <c r="H34" s="45">
        <v>20</v>
      </c>
      <c r="I34" s="45">
        <v>33</v>
      </c>
      <c r="J34" s="45">
        <v>27</v>
      </c>
      <c r="K34" s="45">
        <v>28</v>
      </c>
      <c r="L34" s="45">
        <v>28</v>
      </c>
      <c r="M34" s="45">
        <v>16</v>
      </c>
      <c r="N34" s="45">
        <v>29</v>
      </c>
      <c r="O34" s="74">
        <f t="shared" si="0"/>
        <v>240</v>
      </c>
      <c r="P34" s="75">
        <f t="shared" si="1"/>
        <v>9</v>
      </c>
      <c r="Q34" s="24">
        <f t="shared" si="2"/>
        <v>16</v>
      </c>
      <c r="R34" s="24">
        <f t="shared" si="3"/>
        <v>20</v>
      </c>
      <c r="S34" s="24">
        <f t="shared" si="4"/>
        <v>0</v>
      </c>
      <c r="T34" s="24">
        <f t="shared" si="5"/>
        <v>204</v>
      </c>
      <c r="U34" s="8">
        <f t="shared" si="6"/>
        <v>29</v>
      </c>
    </row>
    <row r="35" spans="2:21">
      <c r="B35" s="65" t="s">
        <v>30</v>
      </c>
      <c r="C35" s="45"/>
      <c r="D35" s="96" t="s">
        <v>12</v>
      </c>
      <c r="E35" s="45">
        <v>31</v>
      </c>
      <c r="F35" s="45">
        <v>23</v>
      </c>
      <c r="G35" s="45">
        <v>24</v>
      </c>
      <c r="H35" s="45"/>
      <c r="I35" s="45"/>
      <c r="J35" s="45">
        <v>30</v>
      </c>
      <c r="K35" s="45"/>
      <c r="L35" s="45">
        <v>28</v>
      </c>
      <c r="M35" s="45">
        <v>33</v>
      </c>
      <c r="N35" s="45">
        <v>35</v>
      </c>
      <c r="O35" s="74">
        <f t="shared" si="0"/>
        <v>204</v>
      </c>
      <c r="P35" s="75">
        <f t="shared" si="1"/>
        <v>7</v>
      </c>
      <c r="Q35" s="24">
        <f t="shared" si="2"/>
        <v>0</v>
      </c>
      <c r="R35" s="24">
        <f t="shared" si="3"/>
        <v>0</v>
      </c>
      <c r="S35" s="24">
        <f t="shared" si="4"/>
        <v>0</v>
      </c>
      <c r="T35" s="24">
        <f t="shared" si="5"/>
        <v>204</v>
      </c>
      <c r="U35" s="8">
        <f t="shared" si="6"/>
        <v>29</v>
      </c>
    </row>
    <row r="36" spans="2:21">
      <c r="B36" s="65" t="s">
        <v>57</v>
      </c>
      <c r="C36" s="45"/>
      <c r="D36" s="61" t="s">
        <v>5</v>
      </c>
      <c r="E36" s="45">
        <v>27</v>
      </c>
      <c r="F36" s="45">
        <v>33</v>
      </c>
      <c r="G36" s="45">
        <v>28</v>
      </c>
      <c r="H36" s="45">
        <v>25</v>
      </c>
      <c r="I36" s="45">
        <v>33</v>
      </c>
      <c r="J36" s="45"/>
      <c r="K36" s="45">
        <v>26</v>
      </c>
      <c r="L36" s="45"/>
      <c r="M36" s="45"/>
      <c r="N36" s="45">
        <v>29</v>
      </c>
      <c r="O36" s="74">
        <f t="shared" si="0"/>
        <v>201</v>
      </c>
      <c r="P36" s="75">
        <f t="shared" si="1"/>
        <v>7</v>
      </c>
      <c r="Q36" s="24">
        <f t="shared" si="2"/>
        <v>0</v>
      </c>
      <c r="R36" s="24">
        <f t="shared" si="3"/>
        <v>0</v>
      </c>
      <c r="S36" s="24">
        <f t="shared" si="4"/>
        <v>0</v>
      </c>
      <c r="T36" s="24">
        <f t="shared" si="5"/>
        <v>201</v>
      </c>
      <c r="U36" s="8">
        <f t="shared" si="6"/>
        <v>31</v>
      </c>
    </row>
    <row r="37" spans="2:21">
      <c r="B37" s="65" t="s">
        <v>10</v>
      </c>
      <c r="C37" s="45"/>
      <c r="D37" s="62" t="s">
        <v>9</v>
      </c>
      <c r="E37" s="45">
        <v>40</v>
      </c>
      <c r="F37" s="45">
        <v>25</v>
      </c>
      <c r="G37" s="45">
        <v>24</v>
      </c>
      <c r="H37" s="45">
        <v>26</v>
      </c>
      <c r="I37" s="45">
        <v>32</v>
      </c>
      <c r="J37" s="45"/>
      <c r="K37" s="45"/>
      <c r="L37" s="45">
        <v>8</v>
      </c>
      <c r="M37" s="45">
        <v>31</v>
      </c>
      <c r="N37" s="45">
        <v>23</v>
      </c>
      <c r="O37" s="74">
        <f t="shared" si="0"/>
        <v>209</v>
      </c>
      <c r="P37" s="75">
        <f t="shared" si="1"/>
        <v>8</v>
      </c>
      <c r="Q37" s="24">
        <f t="shared" si="2"/>
        <v>8</v>
      </c>
      <c r="R37" s="24">
        <f t="shared" si="3"/>
        <v>0</v>
      </c>
      <c r="S37" s="24">
        <f t="shared" si="4"/>
        <v>0</v>
      </c>
      <c r="T37" s="24">
        <f t="shared" si="5"/>
        <v>201</v>
      </c>
      <c r="U37" s="8">
        <f t="shared" si="6"/>
        <v>31</v>
      </c>
    </row>
    <row r="38" spans="2:21">
      <c r="B38" s="65" t="s">
        <v>17</v>
      </c>
      <c r="C38" s="45"/>
      <c r="D38" s="96" t="s">
        <v>12</v>
      </c>
      <c r="E38" s="45">
        <v>24</v>
      </c>
      <c r="F38" s="45">
        <v>35</v>
      </c>
      <c r="G38" s="45">
        <v>36</v>
      </c>
      <c r="H38" s="45">
        <v>24</v>
      </c>
      <c r="I38" s="45">
        <v>21</v>
      </c>
      <c r="J38" s="45">
        <v>24</v>
      </c>
      <c r="K38" s="45"/>
      <c r="L38" s="45">
        <v>18</v>
      </c>
      <c r="M38" s="45"/>
      <c r="N38" s="45">
        <v>36</v>
      </c>
      <c r="O38" s="74">
        <f t="shared" ref="O38:O69" si="7">SUM(E38:N38)</f>
        <v>218</v>
      </c>
      <c r="P38" s="75">
        <f t="shared" ref="P38:P69" si="8">COUNT(E38:N38)</f>
        <v>8</v>
      </c>
      <c r="Q38" s="24">
        <f t="shared" ref="Q38:Q69" si="9">IF(P38&lt;8,0,+SMALL((E38:N38),1))</f>
        <v>18</v>
      </c>
      <c r="R38" s="24">
        <f t="shared" ref="R38:R69" si="10">IF(P38&lt;9,0,+SMALL((E38:N38),2))</f>
        <v>0</v>
      </c>
      <c r="S38" s="24">
        <f t="shared" ref="S38:S69" si="11">IF(P38&lt;10,0,+SMALL((E38:N38),3))</f>
        <v>0</v>
      </c>
      <c r="T38" s="24">
        <f t="shared" ref="T38:T69" si="12">O38-Q38-R38-S38</f>
        <v>200</v>
      </c>
      <c r="U38" s="8">
        <f t="shared" ref="U38:U69" si="13">RANK(T38,$T$6:$T$137,0)</f>
        <v>33</v>
      </c>
    </row>
    <row r="39" spans="2:21">
      <c r="B39" s="65" t="s">
        <v>186</v>
      </c>
      <c r="C39" s="45"/>
      <c r="D39" s="63" t="s">
        <v>27</v>
      </c>
      <c r="E39" s="45">
        <v>31</v>
      </c>
      <c r="F39" s="45">
        <v>34</v>
      </c>
      <c r="G39" s="45"/>
      <c r="H39" s="45">
        <v>25</v>
      </c>
      <c r="I39" s="45">
        <v>39</v>
      </c>
      <c r="J39" s="45">
        <v>36</v>
      </c>
      <c r="K39" s="45">
        <v>34</v>
      </c>
      <c r="L39" s="45"/>
      <c r="M39" s="45"/>
      <c r="N39" s="45"/>
      <c r="O39" s="74">
        <f t="shared" si="7"/>
        <v>199</v>
      </c>
      <c r="P39" s="75">
        <f t="shared" si="8"/>
        <v>6</v>
      </c>
      <c r="Q39" s="24">
        <f t="shared" si="9"/>
        <v>0</v>
      </c>
      <c r="R39" s="24">
        <f t="shared" si="10"/>
        <v>0</v>
      </c>
      <c r="S39" s="24">
        <f t="shared" si="11"/>
        <v>0</v>
      </c>
      <c r="T39" s="24">
        <f t="shared" si="12"/>
        <v>199</v>
      </c>
      <c r="U39" s="8">
        <f t="shared" si="13"/>
        <v>34</v>
      </c>
    </row>
    <row r="40" spans="2:21">
      <c r="B40" s="65" t="s">
        <v>41</v>
      </c>
      <c r="C40" s="45"/>
      <c r="D40" s="93" t="s">
        <v>140</v>
      </c>
      <c r="E40" s="45">
        <v>23</v>
      </c>
      <c r="F40" s="45"/>
      <c r="G40" s="45">
        <v>29</v>
      </c>
      <c r="H40" s="45">
        <v>26</v>
      </c>
      <c r="I40" s="45"/>
      <c r="J40" s="45">
        <v>29</v>
      </c>
      <c r="K40" s="45">
        <v>25</v>
      </c>
      <c r="L40" s="45">
        <v>35</v>
      </c>
      <c r="M40" s="45"/>
      <c r="N40" s="45">
        <v>29</v>
      </c>
      <c r="O40" s="74">
        <f t="shared" si="7"/>
        <v>196</v>
      </c>
      <c r="P40" s="75">
        <f t="shared" si="8"/>
        <v>7</v>
      </c>
      <c r="Q40" s="24">
        <f t="shared" si="9"/>
        <v>0</v>
      </c>
      <c r="R40" s="24">
        <f t="shared" si="10"/>
        <v>0</v>
      </c>
      <c r="S40" s="24">
        <f t="shared" si="11"/>
        <v>0</v>
      </c>
      <c r="T40" s="24">
        <f t="shared" si="12"/>
        <v>196</v>
      </c>
      <c r="U40" s="8">
        <f t="shared" si="13"/>
        <v>35</v>
      </c>
    </row>
    <row r="41" spans="2:21">
      <c r="B41" s="65" t="s">
        <v>42</v>
      </c>
      <c r="C41" s="45"/>
      <c r="D41" s="93" t="s">
        <v>140</v>
      </c>
      <c r="E41" s="45">
        <v>43</v>
      </c>
      <c r="F41" s="45"/>
      <c r="G41" s="45">
        <v>37</v>
      </c>
      <c r="H41" s="45">
        <v>24</v>
      </c>
      <c r="I41" s="45"/>
      <c r="J41" s="45">
        <v>22</v>
      </c>
      <c r="K41" s="45"/>
      <c r="L41" s="45">
        <v>35</v>
      </c>
      <c r="M41" s="45"/>
      <c r="N41" s="45">
        <v>32</v>
      </c>
      <c r="O41" s="74">
        <f t="shared" si="7"/>
        <v>193</v>
      </c>
      <c r="P41" s="75">
        <f t="shared" si="8"/>
        <v>6</v>
      </c>
      <c r="Q41" s="24">
        <f t="shared" si="9"/>
        <v>0</v>
      </c>
      <c r="R41" s="24">
        <f t="shared" si="10"/>
        <v>0</v>
      </c>
      <c r="S41" s="24">
        <f t="shared" si="11"/>
        <v>0</v>
      </c>
      <c r="T41" s="24">
        <f t="shared" si="12"/>
        <v>193</v>
      </c>
      <c r="U41" s="8">
        <f t="shared" si="13"/>
        <v>36</v>
      </c>
    </row>
    <row r="42" spans="2:21">
      <c r="B42" s="65" t="s">
        <v>122</v>
      </c>
      <c r="C42" s="45"/>
      <c r="D42" s="63" t="s">
        <v>27</v>
      </c>
      <c r="E42" s="45">
        <v>30</v>
      </c>
      <c r="F42" s="45">
        <v>28</v>
      </c>
      <c r="G42" s="45">
        <v>19</v>
      </c>
      <c r="H42" s="45">
        <v>20</v>
      </c>
      <c r="I42" s="45"/>
      <c r="J42" s="45"/>
      <c r="K42" s="45">
        <v>42</v>
      </c>
      <c r="L42" s="45"/>
      <c r="M42" s="45">
        <v>25</v>
      </c>
      <c r="N42" s="45">
        <v>28</v>
      </c>
      <c r="O42" s="74">
        <f t="shared" si="7"/>
        <v>192</v>
      </c>
      <c r="P42" s="75">
        <f t="shared" si="8"/>
        <v>7</v>
      </c>
      <c r="Q42" s="24">
        <f t="shared" si="9"/>
        <v>0</v>
      </c>
      <c r="R42" s="24">
        <f t="shared" si="10"/>
        <v>0</v>
      </c>
      <c r="S42" s="24">
        <f t="shared" si="11"/>
        <v>0</v>
      </c>
      <c r="T42" s="24">
        <f t="shared" si="12"/>
        <v>192</v>
      </c>
      <c r="U42" s="8">
        <f t="shared" si="13"/>
        <v>37</v>
      </c>
    </row>
    <row r="43" spans="2:21">
      <c r="B43" s="65" t="s">
        <v>39</v>
      </c>
      <c r="C43" s="45"/>
      <c r="D43" s="93" t="s">
        <v>140</v>
      </c>
      <c r="E43" s="45">
        <v>22</v>
      </c>
      <c r="F43" s="45"/>
      <c r="G43" s="45">
        <v>26</v>
      </c>
      <c r="H43" s="45">
        <v>28</v>
      </c>
      <c r="I43" s="45"/>
      <c r="J43" s="45">
        <v>29</v>
      </c>
      <c r="K43" s="45">
        <v>22</v>
      </c>
      <c r="L43" s="45">
        <v>28</v>
      </c>
      <c r="M43" s="45"/>
      <c r="N43" s="45">
        <v>35</v>
      </c>
      <c r="O43" s="74">
        <f t="shared" si="7"/>
        <v>190</v>
      </c>
      <c r="P43" s="75">
        <f t="shared" si="8"/>
        <v>7</v>
      </c>
      <c r="Q43" s="24">
        <f t="shared" si="9"/>
        <v>0</v>
      </c>
      <c r="R43" s="24">
        <f t="shared" si="10"/>
        <v>0</v>
      </c>
      <c r="S43" s="24">
        <f t="shared" si="11"/>
        <v>0</v>
      </c>
      <c r="T43" s="24">
        <f t="shared" si="12"/>
        <v>190</v>
      </c>
      <c r="U43" s="8">
        <f t="shared" si="13"/>
        <v>38</v>
      </c>
    </row>
    <row r="44" spans="2:21">
      <c r="B44" s="65" t="s">
        <v>227</v>
      </c>
      <c r="C44" s="45"/>
      <c r="D44" s="63" t="s">
        <v>27</v>
      </c>
      <c r="E44" s="45"/>
      <c r="F44" s="45">
        <v>32</v>
      </c>
      <c r="G44" s="45">
        <v>39</v>
      </c>
      <c r="H44" s="45"/>
      <c r="I44" s="45">
        <v>29</v>
      </c>
      <c r="J44" s="45">
        <v>30</v>
      </c>
      <c r="K44" s="45">
        <v>31</v>
      </c>
      <c r="L44" s="45"/>
      <c r="M44" s="45"/>
      <c r="N44" s="45">
        <v>26</v>
      </c>
      <c r="O44" s="74">
        <f t="shared" si="7"/>
        <v>187</v>
      </c>
      <c r="P44" s="75">
        <f t="shared" si="8"/>
        <v>6</v>
      </c>
      <c r="Q44" s="24">
        <f t="shared" si="9"/>
        <v>0</v>
      </c>
      <c r="R44" s="24">
        <f t="shared" si="10"/>
        <v>0</v>
      </c>
      <c r="S44" s="24">
        <f t="shared" si="11"/>
        <v>0</v>
      </c>
      <c r="T44" s="24">
        <f t="shared" si="12"/>
        <v>187</v>
      </c>
      <c r="U44" s="8">
        <f t="shared" si="13"/>
        <v>39</v>
      </c>
    </row>
    <row r="45" spans="2:21">
      <c r="B45" s="65" t="s">
        <v>126</v>
      </c>
      <c r="C45" s="45"/>
      <c r="D45" s="63" t="s">
        <v>27</v>
      </c>
      <c r="E45" s="45">
        <v>31</v>
      </c>
      <c r="F45" s="45">
        <v>33</v>
      </c>
      <c r="G45" s="45">
        <v>37</v>
      </c>
      <c r="H45" s="45">
        <v>33</v>
      </c>
      <c r="I45" s="45"/>
      <c r="J45" s="45">
        <v>36</v>
      </c>
      <c r="K45" s="45"/>
      <c r="L45" s="45"/>
      <c r="M45" s="45"/>
      <c r="N45" s="45"/>
      <c r="O45" s="74">
        <f t="shared" si="7"/>
        <v>170</v>
      </c>
      <c r="P45" s="75">
        <f t="shared" si="8"/>
        <v>5</v>
      </c>
      <c r="Q45" s="24">
        <f t="shared" si="9"/>
        <v>0</v>
      </c>
      <c r="R45" s="24">
        <f t="shared" si="10"/>
        <v>0</v>
      </c>
      <c r="S45" s="24">
        <f t="shared" si="11"/>
        <v>0</v>
      </c>
      <c r="T45" s="24">
        <f t="shared" si="12"/>
        <v>170</v>
      </c>
      <c r="U45" s="8">
        <f t="shared" si="13"/>
        <v>40</v>
      </c>
    </row>
    <row r="46" spans="2:21">
      <c r="B46" s="65" t="s">
        <v>267</v>
      </c>
      <c r="C46" s="45"/>
      <c r="D46" s="61" t="s">
        <v>59</v>
      </c>
      <c r="E46" s="45"/>
      <c r="F46" s="45"/>
      <c r="G46" s="45"/>
      <c r="H46" s="45"/>
      <c r="I46" s="45">
        <v>33</v>
      </c>
      <c r="J46" s="45">
        <v>28</v>
      </c>
      <c r="K46" s="45">
        <v>38</v>
      </c>
      <c r="L46" s="45">
        <v>34</v>
      </c>
      <c r="M46" s="45"/>
      <c r="N46" s="45">
        <v>33</v>
      </c>
      <c r="O46" s="74">
        <f t="shared" si="7"/>
        <v>166</v>
      </c>
      <c r="P46" s="75">
        <f t="shared" si="8"/>
        <v>5</v>
      </c>
      <c r="Q46" s="24">
        <f t="shared" si="9"/>
        <v>0</v>
      </c>
      <c r="R46" s="24">
        <f t="shared" si="10"/>
        <v>0</v>
      </c>
      <c r="S46" s="24">
        <f t="shared" si="11"/>
        <v>0</v>
      </c>
      <c r="T46" s="24">
        <f t="shared" si="12"/>
        <v>166</v>
      </c>
      <c r="U46" s="8">
        <f t="shared" si="13"/>
        <v>41</v>
      </c>
    </row>
    <row r="47" spans="2:21">
      <c r="B47" s="65" t="s">
        <v>229</v>
      </c>
      <c r="C47" s="45"/>
      <c r="D47" s="62" t="s">
        <v>9</v>
      </c>
      <c r="E47" s="45"/>
      <c r="F47" s="45">
        <v>35</v>
      </c>
      <c r="G47" s="45">
        <v>39</v>
      </c>
      <c r="H47" s="45">
        <v>25</v>
      </c>
      <c r="I47" s="45"/>
      <c r="J47" s="45"/>
      <c r="K47" s="45">
        <v>31</v>
      </c>
      <c r="L47" s="45">
        <v>36</v>
      </c>
      <c r="M47" s="45"/>
      <c r="N47" s="45"/>
      <c r="O47" s="74">
        <f t="shared" si="7"/>
        <v>166</v>
      </c>
      <c r="P47" s="75">
        <f t="shared" si="8"/>
        <v>5</v>
      </c>
      <c r="Q47" s="24">
        <f t="shared" si="9"/>
        <v>0</v>
      </c>
      <c r="R47" s="24">
        <f t="shared" si="10"/>
        <v>0</v>
      </c>
      <c r="S47" s="24">
        <f t="shared" si="11"/>
        <v>0</v>
      </c>
      <c r="T47" s="24">
        <f t="shared" si="12"/>
        <v>166</v>
      </c>
      <c r="U47" s="8">
        <f t="shared" si="13"/>
        <v>41</v>
      </c>
    </row>
    <row r="48" spans="2:21">
      <c r="B48" s="65" t="s">
        <v>128</v>
      </c>
      <c r="C48" s="45"/>
      <c r="D48" s="64" t="s">
        <v>61</v>
      </c>
      <c r="E48" s="45">
        <v>34</v>
      </c>
      <c r="F48" s="45">
        <v>35</v>
      </c>
      <c r="G48" s="45">
        <v>33</v>
      </c>
      <c r="H48" s="45">
        <v>33</v>
      </c>
      <c r="I48" s="45"/>
      <c r="J48" s="45"/>
      <c r="K48" s="45"/>
      <c r="L48" s="45"/>
      <c r="M48" s="45"/>
      <c r="N48" s="45">
        <v>30</v>
      </c>
      <c r="O48" s="74">
        <f t="shared" si="7"/>
        <v>165</v>
      </c>
      <c r="P48" s="75">
        <f t="shared" si="8"/>
        <v>5</v>
      </c>
      <c r="Q48" s="24">
        <f t="shared" si="9"/>
        <v>0</v>
      </c>
      <c r="R48" s="24">
        <f t="shared" si="10"/>
        <v>0</v>
      </c>
      <c r="S48" s="24">
        <f t="shared" si="11"/>
        <v>0</v>
      </c>
      <c r="T48" s="24">
        <f t="shared" si="12"/>
        <v>165</v>
      </c>
      <c r="U48" s="8">
        <f t="shared" si="13"/>
        <v>43</v>
      </c>
    </row>
    <row r="49" spans="2:21">
      <c r="B49" s="65" t="s">
        <v>239</v>
      </c>
      <c r="C49" s="45"/>
      <c r="D49" s="61" t="s">
        <v>5</v>
      </c>
      <c r="E49" s="45"/>
      <c r="F49" s="45"/>
      <c r="G49" s="45">
        <v>36</v>
      </c>
      <c r="H49" s="45">
        <v>32</v>
      </c>
      <c r="I49" s="45">
        <v>27</v>
      </c>
      <c r="J49" s="45">
        <v>31</v>
      </c>
      <c r="K49" s="45"/>
      <c r="L49" s="45"/>
      <c r="M49" s="45">
        <v>34</v>
      </c>
      <c r="N49" s="45"/>
      <c r="O49" s="74">
        <f t="shared" si="7"/>
        <v>160</v>
      </c>
      <c r="P49" s="75">
        <f t="shared" si="8"/>
        <v>5</v>
      </c>
      <c r="Q49" s="24">
        <f t="shared" si="9"/>
        <v>0</v>
      </c>
      <c r="R49" s="24">
        <f t="shared" si="10"/>
        <v>0</v>
      </c>
      <c r="S49" s="24">
        <f t="shared" si="11"/>
        <v>0</v>
      </c>
      <c r="T49" s="24">
        <f t="shared" si="12"/>
        <v>160</v>
      </c>
      <c r="U49" s="8">
        <f t="shared" si="13"/>
        <v>44</v>
      </c>
    </row>
    <row r="50" spans="2:21">
      <c r="B50" s="65" t="s">
        <v>257</v>
      </c>
      <c r="C50" s="45"/>
      <c r="D50" s="64" t="s">
        <v>61</v>
      </c>
      <c r="E50" s="45"/>
      <c r="F50" s="45"/>
      <c r="G50" s="45"/>
      <c r="H50" s="45">
        <v>34</v>
      </c>
      <c r="I50" s="45"/>
      <c r="J50" s="45">
        <v>34</v>
      </c>
      <c r="K50" s="45">
        <v>31</v>
      </c>
      <c r="L50" s="45">
        <v>28</v>
      </c>
      <c r="M50" s="45"/>
      <c r="N50" s="45">
        <v>32</v>
      </c>
      <c r="O50" s="74">
        <f t="shared" si="7"/>
        <v>159</v>
      </c>
      <c r="P50" s="75">
        <f t="shared" si="8"/>
        <v>5</v>
      </c>
      <c r="Q50" s="24">
        <f t="shared" si="9"/>
        <v>0</v>
      </c>
      <c r="R50" s="24">
        <f t="shared" si="10"/>
        <v>0</v>
      </c>
      <c r="S50" s="24">
        <f t="shared" si="11"/>
        <v>0</v>
      </c>
      <c r="T50" s="24">
        <f t="shared" si="12"/>
        <v>159</v>
      </c>
      <c r="U50" s="8">
        <f t="shared" si="13"/>
        <v>45</v>
      </c>
    </row>
    <row r="51" spans="2:21">
      <c r="B51" s="65" t="s">
        <v>182</v>
      </c>
      <c r="C51" s="45"/>
      <c r="D51" s="61" t="s">
        <v>5</v>
      </c>
      <c r="E51" s="45">
        <v>23</v>
      </c>
      <c r="F51" s="45"/>
      <c r="G51" s="45">
        <v>27</v>
      </c>
      <c r="H51" s="45"/>
      <c r="I51" s="45"/>
      <c r="J51" s="45">
        <v>22</v>
      </c>
      <c r="K51" s="45">
        <v>26</v>
      </c>
      <c r="L51" s="45">
        <v>24</v>
      </c>
      <c r="M51" s="45">
        <v>36</v>
      </c>
      <c r="N51" s="45"/>
      <c r="O51" s="74">
        <f t="shared" si="7"/>
        <v>158</v>
      </c>
      <c r="P51" s="75">
        <f t="shared" si="8"/>
        <v>6</v>
      </c>
      <c r="Q51" s="24">
        <f t="shared" si="9"/>
        <v>0</v>
      </c>
      <c r="R51" s="24">
        <f t="shared" si="10"/>
        <v>0</v>
      </c>
      <c r="S51" s="24">
        <f t="shared" si="11"/>
        <v>0</v>
      </c>
      <c r="T51" s="24">
        <f t="shared" si="12"/>
        <v>158</v>
      </c>
      <c r="U51" s="8">
        <f t="shared" si="13"/>
        <v>46</v>
      </c>
    </row>
    <row r="52" spans="2:21">
      <c r="B52" s="65" t="s">
        <v>268</v>
      </c>
      <c r="C52" s="45"/>
      <c r="D52" s="63" t="s">
        <v>27</v>
      </c>
      <c r="E52" s="45"/>
      <c r="F52" s="45"/>
      <c r="G52" s="45"/>
      <c r="H52" s="45"/>
      <c r="I52" s="45">
        <v>30</v>
      </c>
      <c r="J52" s="45">
        <v>30</v>
      </c>
      <c r="K52" s="45">
        <v>32</v>
      </c>
      <c r="L52" s="45">
        <v>27</v>
      </c>
      <c r="M52" s="45"/>
      <c r="N52" s="45">
        <v>34</v>
      </c>
      <c r="O52" s="74">
        <f t="shared" si="7"/>
        <v>153</v>
      </c>
      <c r="P52" s="75">
        <f t="shared" si="8"/>
        <v>5</v>
      </c>
      <c r="Q52" s="24">
        <f t="shared" si="9"/>
        <v>0</v>
      </c>
      <c r="R52" s="24">
        <f t="shared" si="10"/>
        <v>0</v>
      </c>
      <c r="S52" s="24">
        <f t="shared" si="11"/>
        <v>0</v>
      </c>
      <c r="T52" s="24">
        <f t="shared" si="12"/>
        <v>153</v>
      </c>
      <c r="U52" s="8">
        <f t="shared" si="13"/>
        <v>47</v>
      </c>
    </row>
    <row r="53" spans="2:21">
      <c r="B53" s="65" t="s">
        <v>90</v>
      </c>
      <c r="C53" s="45"/>
      <c r="D53" s="64" t="s">
        <v>61</v>
      </c>
      <c r="E53" s="45">
        <v>29</v>
      </c>
      <c r="F53" s="45">
        <v>27</v>
      </c>
      <c r="G53" s="45">
        <v>38</v>
      </c>
      <c r="H53" s="45">
        <v>28</v>
      </c>
      <c r="I53" s="45"/>
      <c r="J53" s="45">
        <v>30</v>
      </c>
      <c r="K53" s="45"/>
      <c r="L53" s="45"/>
      <c r="M53" s="45"/>
      <c r="N53" s="45"/>
      <c r="O53" s="74">
        <f t="shared" si="7"/>
        <v>152</v>
      </c>
      <c r="P53" s="75">
        <f t="shared" si="8"/>
        <v>5</v>
      </c>
      <c r="Q53" s="24">
        <f t="shared" si="9"/>
        <v>0</v>
      </c>
      <c r="R53" s="24">
        <f t="shared" si="10"/>
        <v>0</v>
      </c>
      <c r="S53" s="24">
        <f t="shared" si="11"/>
        <v>0</v>
      </c>
      <c r="T53" s="24">
        <f t="shared" si="12"/>
        <v>152</v>
      </c>
      <c r="U53" s="8">
        <f t="shared" si="13"/>
        <v>48</v>
      </c>
    </row>
    <row r="54" spans="2:21">
      <c r="B54" s="65" t="s">
        <v>91</v>
      </c>
      <c r="C54" s="45"/>
      <c r="D54" s="96" t="s">
        <v>12</v>
      </c>
      <c r="E54" s="45">
        <v>26</v>
      </c>
      <c r="F54" s="45">
        <v>27</v>
      </c>
      <c r="G54" s="45"/>
      <c r="H54" s="45">
        <v>25</v>
      </c>
      <c r="I54" s="45">
        <v>32</v>
      </c>
      <c r="J54" s="45">
        <v>17</v>
      </c>
      <c r="K54" s="45"/>
      <c r="L54" s="45"/>
      <c r="M54" s="45"/>
      <c r="N54" s="45">
        <v>25</v>
      </c>
      <c r="O54" s="74">
        <f t="shared" si="7"/>
        <v>152</v>
      </c>
      <c r="P54" s="75">
        <f t="shared" si="8"/>
        <v>6</v>
      </c>
      <c r="Q54" s="24">
        <f t="shared" si="9"/>
        <v>0</v>
      </c>
      <c r="R54" s="24">
        <f t="shared" si="10"/>
        <v>0</v>
      </c>
      <c r="S54" s="24">
        <f t="shared" si="11"/>
        <v>0</v>
      </c>
      <c r="T54" s="24">
        <f t="shared" si="12"/>
        <v>152</v>
      </c>
      <c r="U54" s="8">
        <f t="shared" si="13"/>
        <v>48</v>
      </c>
    </row>
    <row r="55" spans="2:21">
      <c r="B55" s="65" t="s">
        <v>138</v>
      </c>
      <c r="C55" s="45"/>
      <c r="D55" s="89" t="s">
        <v>132</v>
      </c>
      <c r="E55" s="45">
        <v>27</v>
      </c>
      <c r="F55" s="45"/>
      <c r="G55" s="45">
        <v>34</v>
      </c>
      <c r="H55" s="45">
        <v>21</v>
      </c>
      <c r="I55" s="45"/>
      <c r="J55" s="45">
        <v>34</v>
      </c>
      <c r="K55" s="45"/>
      <c r="L55" s="45"/>
      <c r="M55" s="45"/>
      <c r="N55" s="45">
        <v>35</v>
      </c>
      <c r="O55" s="74">
        <f t="shared" si="7"/>
        <v>151</v>
      </c>
      <c r="P55" s="75">
        <f t="shared" si="8"/>
        <v>5</v>
      </c>
      <c r="Q55" s="24">
        <f t="shared" si="9"/>
        <v>0</v>
      </c>
      <c r="R55" s="24">
        <f t="shared" si="10"/>
        <v>0</v>
      </c>
      <c r="S55" s="24">
        <f t="shared" si="11"/>
        <v>0</v>
      </c>
      <c r="T55" s="24">
        <f t="shared" si="12"/>
        <v>151</v>
      </c>
      <c r="U55" s="8">
        <f t="shared" si="13"/>
        <v>50</v>
      </c>
    </row>
    <row r="56" spans="2:21">
      <c r="B56" s="65" t="s">
        <v>246</v>
      </c>
      <c r="C56" s="45"/>
      <c r="D56" s="63" t="s">
        <v>27</v>
      </c>
      <c r="E56" s="45"/>
      <c r="F56" s="45"/>
      <c r="G56" s="45">
        <v>25</v>
      </c>
      <c r="H56" s="45">
        <v>22</v>
      </c>
      <c r="I56" s="45"/>
      <c r="J56" s="45">
        <v>31</v>
      </c>
      <c r="K56" s="45">
        <v>24</v>
      </c>
      <c r="L56" s="45">
        <v>22</v>
      </c>
      <c r="M56" s="45"/>
      <c r="N56" s="45">
        <v>19</v>
      </c>
      <c r="O56" s="74">
        <f t="shared" si="7"/>
        <v>143</v>
      </c>
      <c r="P56" s="75">
        <f t="shared" si="8"/>
        <v>6</v>
      </c>
      <c r="Q56" s="24">
        <f t="shared" si="9"/>
        <v>0</v>
      </c>
      <c r="R56" s="24">
        <f t="shared" si="10"/>
        <v>0</v>
      </c>
      <c r="S56" s="24">
        <f t="shared" si="11"/>
        <v>0</v>
      </c>
      <c r="T56" s="24">
        <f t="shared" si="12"/>
        <v>143</v>
      </c>
      <c r="U56" s="8">
        <f t="shared" si="13"/>
        <v>51</v>
      </c>
    </row>
    <row r="57" spans="2:21">
      <c r="B57" s="65" t="s">
        <v>18</v>
      </c>
      <c r="C57" s="45"/>
      <c r="D57" s="63" t="s">
        <v>27</v>
      </c>
      <c r="E57" s="45">
        <v>0</v>
      </c>
      <c r="F57" s="45"/>
      <c r="G57" s="45">
        <v>24</v>
      </c>
      <c r="H57" s="45">
        <v>23</v>
      </c>
      <c r="I57" s="45">
        <v>32</v>
      </c>
      <c r="J57" s="45">
        <v>28</v>
      </c>
      <c r="K57" s="45"/>
      <c r="L57" s="45"/>
      <c r="M57" s="45"/>
      <c r="N57" s="45">
        <v>34</v>
      </c>
      <c r="O57" s="74">
        <f t="shared" si="7"/>
        <v>141</v>
      </c>
      <c r="P57" s="75">
        <f t="shared" si="8"/>
        <v>6</v>
      </c>
      <c r="Q57" s="24">
        <f t="shared" si="9"/>
        <v>0</v>
      </c>
      <c r="R57" s="24">
        <f t="shared" si="10"/>
        <v>0</v>
      </c>
      <c r="S57" s="24">
        <f t="shared" si="11"/>
        <v>0</v>
      </c>
      <c r="T57" s="24">
        <f t="shared" si="12"/>
        <v>141</v>
      </c>
      <c r="U57" s="8">
        <f t="shared" si="13"/>
        <v>52</v>
      </c>
    </row>
    <row r="58" spans="2:21">
      <c r="B58" s="65" t="s">
        <v>250</v>
      </c>
      <c r="C58" s="45"/>
      <c r="D58" s="89" t="s">
        <v>132</v>
      </c>
      <c r="E58" s="45"/>
      <c r="F58" s="45"/>
      <c r="G58" s="45">
        <v>34</v>
      </c>
      <c r="H58" s="45"/>
      <c r="I58" s="45"/>
      <c r="J58" s="45"/>
      <c r="K58" s="45">
        <v>25</v>
      </c>
      <c r="L58" s="45">
        <v>34</v>
      </c>
      <c r="M58" s="45"/>
      <c r="N58" s="45">
        <v>39</v>
      </c>
      <c r="O58" s="74">
        <f t="shared" si="7"/>
        <v>132</v>
      </c>
      <c r="P58" s="75">
        <f t="shared" si="8"/>
        <v>4</v>
      </c>
      <c r="Q58" s="24">
        <f t="shared" si="9"/>
        <v>0</v>
      </c>
      <c r="R58" s="24">
        <f t="shared" si="10"/>
        <v>0</v>
      </c>
      <c r="S58" s="24">
        <f t="shared" si="11"/>
        <v>0</v>
      </c>
      <c r="T58" s="24">
        <f t="shared" si="12"/>
        <v>132</v>
      </c>
      <c r="U58" s="8">
        <f t="shared" si="13"/>
        <v>53</v>
      </c>
    </row>
    <row r="59" spans="2:21">
      <c r="B59" s="65" t="s">
        <v>127</v>
      </c>
      <c r="C59" s="45"/>
      <c r="D59" s="61" t="s">
        <v>5</v>
      </c>
      <c r="E59" s="45">
        <v>35</v>
      </c>
      <c r="F59" s="45"/>
      <c r="G59" s="45"/>
      <c r="H59" s="45">
        <v>0</v>
      </c>
      <c r="I59" s="45"/>
      <c r="J59" s="45">
        <v>35</v>
      </c>
      <c r="K59" s="45"/>
      <c r="L59" s="45">
        <v>28</v>
      </c>
      <c r="M59" s="45">
        <v>33</v>
      </c>
      <c r="N59" s="45"/>
      <c r="O59" s="74">
        <f t="shared" si="7"/>
        <v>131</v>
      </c>
      <c r="P59" s="75">
        <f t="shared" si="8"/>
        <v>5</v>
      </c>
      <c r="Q59" s="24">
        <f t="shared" si="9"/>
        <v>0</v>
      </c>
      <c r="R59" s="24">
        <f t="shared" si="10"/>
        <v>0</v>
      </c>
      <c r="S59" s="24">
        <f t="shared" si="11"/>
        <v>0</v>
      </c>
      <c r="T59" s="24">
        <f t="shared" si="12"/>
        <v>131</v>
      </c>
      <c r="U59" s="8">
        <f t="shared" si="13"/>
        <v>54</v>
      </c>
    </row>
    <row r="60" spans="2:21">
      <c r="B60" s="65" t="s">
        <v>188</v>
      </c>
      <c r="C60" s="45"/>
      <c r="D60" s="63" t="s">
        <v>27</v>
      </c>
      <c r="E60" s="45">
        <v>27</v>
      </c>
      <c r="F60" s="45"/>
      <c r="G60" s="45"/>
      <c r="H60" s="45"/>
      <c r="I60" s="45"/>
      <c r="J60" s="45">
        <v>26</v>
      </c>
      <c r="K60" s="45">
        <v>31</v>
      </c>
      <c r="L60" s="45"/>
      <c r="M60" s="45"/>
      <c r="N60" s="45">
        <v>38</v>
      </c>
      <c r="O60" s="74">
        <f t="shared" si="7"/>
        <v>122</v>
      </c>
      <c r="P60" s="75">
        <f t="shared" si="8"/>
        <v>4</v>
      </c>
      <c r="Q60" s="24">
        <f t="shared" si="9"/>
        <v>0</v>
      </c>
      <c r="R60" s="24">
        <f t="shared" si="10"/>
        <v>0</v>
      </c>
      <c r="S60" s="24">
        <f t="shared" si="11"/>
        <v>0</v>
      </c>
      <c r="T60" s="24">
        <f t="shared" si="12"/>
        <v>122</v>
      </c>
      <c r="U60" s="8">
        <f t="shared" si="13"/>
        <v>55</v>
      </c>
    </row>
    <row r="61" spans="2:21">
      <c r="B61" s="65" t="s">
        <v>203</v>
      </c>
      <c r="C61" s="45"/>
      <c r="D61" s="93" t="s">
        <v>140</v>
      </c>
      <c r="E61" s="45">
        <v>28</v>
      </c>
      <c r="F61" s="45">
        <v>32</v>
      </c>
      <c r="G61" s="45">
        <v>34</v>
      </c>
      <c r="H61" s="45"/>
      <c r="I61" s="45"/>
      <c r="J61" s="45"/>
      <c r="K61" s="45"/>
      <c r="L61" s="45">
        <v>27</v>
      </c>
      <c r="M61" s="45"/>
      <c r="N61" s="45"/>
      <c r="O61" s="74">
        <f t="shared" si="7"/>
        <v>121</v>
      </c>
      <c r="P61" s="75">
        <f t="shared" si="8"/>
        <v>4</v>
      </c>
      <c r="Q61" s="24">
        <f t="shared" si="9"/>
        <v>0</v>
      </c>
      <c r="R61" s="24">
        <f t="shared" si="10"/>
        <v>0</v>
      </c>
      <c r="S61" s="24">
        <f t="shared" si="11"/>
        <v>0</v>
      </c>
      <c r="T61" s="24">
        <f t="shared" si="12"/>
        <v>121</v>
      </c>
      <c r="U61" s="8">
        <f t="shared" si="13"/>
        <v>56</v>
      </c>
    </row>
    <row r="62" spans="2:21">
      <c r="B62" s="65" t="s">
        <v>84</v>
      </c>
      <c r="C62" s="45"/>
      <c r="D62" s="61" t="s">
        <v>59</v>
      </c>
      <c r="E62" s="45">
        <v>33</v>
      </c>
      <c r="F62" s="45">
        <v>33</v>
      </c>
      <c r="G62" s="45"/>
      <c r="H62" s="45"/>
      <c r="I62" s="45"/>
      <c r="J62" s="45">
        <v>19</v>
      </c>
      <c r="K62" s="45"/>
      <c r="L62" s="45"/>
      <c r="M62" s="45"/>
      <c r="N62" s="45">
        <v>29</v>
      </c>
      <c r="O62" s="74">
        <f t="shared" si="7"/>
        <v>114</v>
      </c>
      <c r="P62" s="75">
        <f t="shared" si="8"/>
        <v>4</v>
      </c>
      <c r="Q62" s="24">
        <f t="shared" si="9"/>
        <v>0</v>
      </c>
      <c r="R62" s="24">
        <f t="shared" si="10"/>
        <v>0</v>
      </c>
      <c r="S62" s="24">
        <f t="shared" si="11"/>
        <v>0</v>
      </c>
      <c r="T62" s="24">
        <f t="shared" si="12"/>
        <v>114</v>
      </c>
      <c r="U62" s="8">
        <f t="shared" si="13"/>
        <v>57</v>
      </c>
    </row>
    <row r="63" spans="2:21">
      <c r="B63" s="65" t="s">
        <v>224</v>
      </c>
      <c r="C63" s="45"/>
      <c r="D63" s="61" t="s">
        <v>59</v>
      </c>
      <c r="E63" s="45"/>
      <c r="F63" s="45">
        <v>25</v>
      </c>
      <c r="G63" s="45"/>
      <c r="H63" s="45">
        <v>33</v>
      </c>
      <c r="I63" s="45"/>
      <c r="J63" s="45">
        <v>27</v>
      </c>
      <c r="K63" s="45"/>
      <c r="L63" s="45">
        <v>28</v>
      </c>
      <c r="M63" s="45"/>
      <c r="N63" s="45"/>
      <c r="O63" s="74">
        <f t="shared" si="7"/>
        <v>113</v>
      </c>
      <c r="P63" s="75">
        <f t="shared" si="8"/>
        <v>4</v>
      </c>
      <c r="Q63" s="24">
        <f t="shared" si="9"/>
        <v>0</v>
      </c>
      <c r="R63" s="24">
        <f t="shared" si="10"/>
        <v>0</v>
      </c>
      <c r="S63" s="24">
        <f t="shared" si="11"/>
        <v>0</v>
      </c>
      <c r="T63" s="24">
        <f t="shared" si="12"/>
        <v>113</v>
      </c>
      <c r="U63" s="8">
        <f t="shared" si="13"/>
        <v>58</v>
      </c>
    </row>
    <row r="64" spans="2:21">
      <c r="B64" s="65" t="s">
        <v>199</v>
      </c>
      <c r="C64" s="45"/>
      <c r="D64" s="64" t="s">
        <v>61</v>
      </c>
      <c r="E64" s="45">
        <v>27</v>
      </c>
      <c r="F64" s="45">
        <v>23</v>
      </c>
      <c r="G64" s="45">
        <v>22</v>
      </c>
      <c r="H64" s="45"/>
      <c r="I64" s="45"/>
      <c r="J64" s="45"/>
      <c r="K64" s="45"/>
      <c r="L64" s="45"/>
      <c r="M64" s="45"/>
      <c r="N64" s="45">
        <v>36</v>
      </c>
      <c r="O64" s="74">
        <f t="shared" si="7"/>
        <v>108</v>
      </c>
      <c r="P64" s="75">
        <f t="shared" si="8"/>
        <v>4</v>
      </c>
      <c r="Q64" s="24">
        <f t="shared" si="9"/>
        <v>0</v>
      </c>
      <c r="R64" s="24">
        <f t="shared" si="10"/>
        <v>0</v>
      </c>
      <c r="S64" s="24">
        <f t="shared" si="11"/>
        <v>0</v>
      </c>
      <c r="T64" s="24">
        <f t="shared" si="12"/>
        <v>108</v>
      </c>
      <c r="U64" s="8">
        <f t="shared" si="13"/>
        <v>59</v>
      </c>
    </row>
    <row r="65" spans="2:21">
      <c r="B65" s="65" t="s">
        <v>243</v>
      </c>
      <c r="C65" s="45"/>
      <c r="D65" s="89" t="s">
        <v>132</v>
      </c>
      <c r="E65" s="45"/>
      <c r="F65" s="45"/>
      <c r="G65" s="45">
        <v>41</v>
      </c>
      <c r="H65" s="45">
        <v>33</v>
      </c>
      <c r="I65" s="45"/>
      <c r="J65" s="45">
        <v>27</v>
      </c>
      <c r="K65" s="45"/>
      <c r="L65" s="45"/>
      <c r="M65" s="45"/>
      <c r="N65" s="45"/>
      <c r="O65" s="74">
        <f t="shared" si="7"/>
        <v>101</v>
      </c>
      <c r="P65" s="75">
        <f t="shared" si="8"/>
        <v>3</v>
      </c>
      <c r="Q65" s="24">
        <f t="shared" si="9"/>
        <v>0</v>
      </c>
      <c r="R65" s="24">
        <f t="shared" si="10"/>
        <v>0</v>
      </c>
      <c r="S65" s="24">
        <f t="shared" si="11"/>
        <v>0</v>
      </c>
      <c r="T65" s="24">
        <f t="shared" si="12"/>
        <v>101</v>
      </c>
      <c r="U65" s="8">
        <f t="shared" si="13"/>
        <v>60</v>
      </c>
    </row>
    <row r="66" spans="2:21">
      <c r="B66" s="65" t="s">
        <v>129</v>
      </c>
      <c r="C66" s="45"/>
      <c r="D66" s="64" t="s">
        <v>61</v>
      </c>
      <c r="E66" s="45">
        <v>29</v>
      </c>
      <c r="F66" s="45">
        <v>32</v>
      </c>
      <c r="G66" s="45">
        <v>32</v>
      </c>
      <c r="H66" s="45"/>
      <c r="I66" s="45"/>
      <c r="J66" s="45"/>
      <c r="K66" s="45"/>
      <c r="L66" s="45"/>
      <c r="M66" s="45"/>
      <c r="N66" s="45"/>
      <c r="O66" s="74">
        <f t="shared" si="7"/>
        <v>93</v>
      </c>
      <c r="P66" s="75">
        <f t="shared" si="8"/>
        <v>3</v>
      </c>
      <c r="Q66" s="24">
        <f t="shared" si="9"/>
        <v>0</v>
      </c>
      <c r="R66" s="24">
        <f t="shared" si="10"/>
        <v>0</v>
      </c>
      <c r="S66" s="24">
        <f t="shared" si="11"/>
        <v>0</v>
      </c>
      <c r="T66" s="24">
        <f t="shared" si="12"/>
        <v>93</v>
      </c>
      <c r="U66" s="8">
        <f t="shared" si="13"/>
        <v>61</v>
      </c>
    </row>
    <row r="67" spans="2:21">
      <c r="B67" s="65" t="s">
        <v>104</v>
      </c>
      <c r="C67" s="45"/>
      <c r="D67" s="61" t="s">
        <v>5</v>
      </c>
      <c r="E67" s="45">
        <v>25</v>
      </c>
      <c r="F67" s="45">
        <v>38</v>
      </c>
      <c r="G67" s="45"/>
      <c r="H67" s="45">
        <v>0</v>
      </c>
      <c r="I67" s="45">
        <v>29</v>
      </c>
      <c r="J67" s="45"/>
      <c r="K67" s="45"/>
      <c r="L67" s="45"/>
      <c r="M67" s="45"/>
      <c r="N67" s="45"/>
      <c r="O67" s="74">
        <f t="shared" si="7"/>
        <v>92</v>
      </c>
      <c r="P67" s="75">
        <f t="shared" si="8"/>
        <v>4</v>
      </c>
      <c r="Q67" s="24">
        <f t="shared" si="9"/>
        <v>0</v>
      </c>
      <c r="R67" s="24">
        <f t="shared" si="10"/>
        <v>0</v>
      </c>
      <c r="S67" s="24">
        <f t="shared" si="11"/>
        <v>0</v>
      </c>
      <c r="T67" s="24">
        <f t="shared" si="12"/>
        <v>92</v>
      </c>
      <c r="U67" s="8">
        <f t="shared" si="13"/>
        <v>62</v>
      </c>
    </row>
    <row r="68" spans="2:21">
      <c r="B68" s="65" t="s">
        <v>52</v>
      </c>
      <c r="C68" s="45"/>
      <c r="D68" s="61" t="s">
        <v>5</v>
      </c>
      <c r="E68" s="45">
        <v>27</v>
      </c>
      <c r="F68" s="45">
        <v>30</v>
      </c>
      <c r="G68" s="45"/>
      <c r="H68" s="45"/>
      <c r="I68" s="45"/>
      <c r="J68" s="45">
        <v>34</v>
      </c>
      <c r="K68" s="45"/>
      <c r="L68" s="45"/>
      <c r="M68" s="45"/>
      <c r="N68" s="45"/>
      <c r="O68" s="74">
        <f t="shared" si="7"/>
        <v>91</v>
      </c>
      <c r="P68" s="75">
        <f t="shared" si="8"/>
        <v>3</v>
      </c>
      <c r="Q68" s="24">
        <f t="shared" si="9"/>
        <v>0</v>
      </c>
      <c r="R68" s="24">
        <f t="shared" si="10"/>
        <v>0</v>
      </c>
      <c r="S68" s="24">
        <f t="shared" si="11"/>
        <v>0</v>
      </c>
      <c r="T68" s="24">
        <f t="shared" si="12"/>
        <v>91</v>
      </c>
      <c r="U68" s="8">
        <f t="shared" si="13"/>
        <v>63</v>
      </c>
    </row>
    <row r="69" spans="2:21">
      <c r="B69" s="65" t="s">
        <v>223</v>
      </c>
      <c r="C69" s="45"/>
      <c r="D69" s="61" t="s">
        <v>59</v>
      </c>
      <c r="E69" s="45"/>
      <c r="F69" s="45">
        <v>34</v>
      </c>
      <c r="G69" s="45">
        <v>28</v>
      </c>
      <c r="H69" s="45"/>
      <c r="I69" s="45"/>
      <c r="J69" s="45"/>
      <c r="K69" s="45"/>
      <c r="L69" s="45"/>
      <c r="M69" s="45"/>
      <c r="N69" s="45">
        <v>29</v>
      </c>
      <c r="O69" s="74">
        <f t="shared" si="7"/>
        <v>91</v>
      </c>
      <c r="P69" s="75">
        <f t="shared" si="8"/>
        <v>3</v>
      </c>
      <c r="Q69" s="24">
        <f t="shared" si="9"/>
        <v>0</v>
      </c>
      <c r="R69" s="24">
        <f t="shared" si="10"/>
        <v>0</v>
      </c>
      <c r="S69" s="24">
        <f t="shared" si="11"/>
        <v>0</v>
      </c>
      <c r="T69" s="24">
        <f t="shared" si="12"/>
        <v>91</v>
      </c>
      <c r="U69" s="8">
        <f t="shared" si="13"/>
        <v>63</v>
      </c>
    </row>
    <row r="70" spans="2:21">
      <c r="B70" s="65" t="s">
        <v>281</v>
      </c>
      <c r="C70" s="45"/>
      <c r="D70" s="61" t="s">
        <v>59</v>
      </c>
      <c r="E70" s="45"/>
      <c r="F70" s="45"/>
      <c r="G70" s="45"/>
      <c r="H70" s="45"/>
      <c r="I70" s="45"/>
      <c r="J70" s="45">
        <v>35</v>
      </c>
      <c r="K70" s="45">
        <v>31</v>
      </c>
      <c r="L70" s="45"/>
      <c r="M70" s="45"/>
      <c r="N70" s="45">
        <v>19</v>
      </c>
      <c r="O70" s="74">
        <f t="shared" ref="O70:O101" si="14">SUM(E70:N70)</f>
        <v>85</v>
      </c>
      <c r="P70" s="75">
        <f t="shared" ref="P70:P101" si="15">COUNT(E70:N70)</f>
        <v>3</v>
      </c>
      <c r="Q70" s="24">
        <f t="shared" ref="Q70:Q101" si="16">IF(P70&lt;8,0,+SMALL((E70:N70),1))</f>
        <v>0</v>
      </c>
      <c r="R70" s="24">
        <f t="shared" ref="R70:R101" si="17">IF(P70&lt;9,0,+SMALL((E70:N70),2))</f>
        <v>0</v>
      </c>
      <c r="S70" s="24">
        <f t="shared" ref="S70:S101" si="18">IF(P70&lt;10,0,+SMALL((E70:N70),3))</f>
        <v>0</v>
      </c>
      <c r="T70" s="24">
        <f t="shared" ref="T70:T101" si="19">O70-Q70-R70-S70</f>
        <v>85</v>
      </c>
      <c r="U70" s="8">
        <f t="shared" ref="U70:U101" si="20">RANK(T70,$T$6:$T$137,0)</f>
        <v>65</v>
      </c>
    </row>
    <row r="71" spans="2:21">
      <c r="B71" s="65" t="s">
        <v>44</v>
      </c>
      <c r="C71" s="45"/>
      <c r="D71" s="63" t="s">
        <v>27</v>
      </c>
      <c r="E71" s="45">
        <v>37</v>
      </c>
      <c r="F71" s="45">
        <v>23</v>
      </c>
      <c r="G71" s="45">
        <v>25</v>
      </c>
      <c r="H71" s="45"/>
      <c r="I71" s="45"/>
      <c r="J71" s="45"/>
      <c r="K71" s="45"/>
      <c r="L71" s="45"/>
      <c r="M71" s="45"/>
      <c r="N71" s="45"/>
      <c r="O71" s="74">
        <f t="shared" si="14"/>
        <v>85</v>
      </c>
      <c r="P71" s="75">
        <f t="shared" si="15"/>
        <v>3</v>
      </c>
      <c r="Q71" s="24">
        <f t="shared" si="16"/>
        <v>0</v>
      </c>
      <c r="R71" s="24">
        <f t="shared" si="17"/>
        <v>0</v>
      </c>
      <c r="S71" s="24">
        <f t="shared" si="18"/>
        <v>0</v>
      </c>
      <c r="T71" s="24">
        <f t="shared" si="19"/>
        <v>85</v>
      </c>
      <c r="U71" s="8">
        <f t="shared" si="20"/>
        <v>65</v>
      </c>
    </row>
    <row r="72" spans="2:21">
      <c r="B72" s="65" t="s">
        <v>29</v>
      </c>
      <c r="C72" s="45"/>
      <c r="D72" s="64" t="s">
        <v>61</v>
      </c>
      <c r="E72" s="45">
        <v>32</v>
      </c>
      <c r="F72" s="45">
        <v>28</v>
      </c>
      <c r="G72" s="45"/>
      <c r="H72" s="45"/>
      <c r="I72" s="45"/>
      <c r="J72" s="45">
        <v>20</v>
      </c>
      <c r="K72" s="45"/>
      <c r="L72" s="45"/>
      <c r="M72" s="45"/>
      <c r="N72" s="45"/>
      <c r="O72" s="74">
        <f t="shared" si="14"/>
        <v>80</v>
      </c>
      <c r="P72" s="75">
        <f t="shared" si="15"/>
        <v>3</v>
      </c>
      <c r="Q72" s="24">
        <f t="shared" si="16"/>
        <v>0</v>
      </c>
      <c r="R72" s="24">
        <f t="shared" si="17"/>
        <v>0</v>
      </c>
      <c r="S72" s="24">
        <f t="shared" si="18"/>
        <v>0</v>
      </c>
      <c r="T72" s="24">
        <f t="shared" si="19"/>
        <v>80</v>
      </c>
      <c r="U72" s="8">
        <f t="shared" si="20"/>
        <v>67</v>
      </c>
    </row>
    <row r="73" spans="2:21">
      <c r="B73" s="65" t="s">
        <v>286</v>
      </c>
      <c r="C73" s="45"/>
      <c r="D73" s="163" t="s">
        <v>287</v>
      </c>
      <c r="E73" s="45"/>
      <c r="F73" s="45"/>
      <c r="G73" s="45"/>
      <c r="H73" s="45"/>
      <c r="I73" s="45"/>
      <c r="J73" s="45">
        <v>25</v>
      </c>
      <c r="K73" s="45"/>
      <c r="L73" s="45">
        <v>19</v>
      </c>
      <c r="M73" s="45"/>
      <c r="N73" s="45">
        <v>32</v>
      </c>
      <c r="O73" s="74">
        <f t="shared" si="14"/>
        <v>76</v>
      </c>
      <c r="P73" s="75">
        <f t="shared" si="15"/>
        <v>3</v>
      </c>
      <c r="Q73" s="24">
        <f t="shared" si="16"/>
        <v>0</v>
      </c>
      <c r="R73" s="24">
        <f t="shared" si="17"/>
        <v>0</v>
      </c>
      <c r="S73" s="24">
        <f t="shared" si="18"/>
        <v>0</v>
      </c>
      <c r="T73" s="24">
        <f t="shared" si="19"/>
        <v>76</v>
      </c>
      <c r="U73" s="8">
        <f t="shared" si="20"/>
        <v>68</v>
      </c>
    </row>
    <row r="74" spans="2:21">
      <c r="B74" s="65" t="s">
        <v>248</v>
      </c>
      <c r="C74" s="45"/>
      <c r="D74" s="94" t="s">
        <v>20</v>
      </c>
      <c r="E74" s="45"/>
      <c r="F74" s="45"/>
      <c r="G74" s="45">
        <v>17</v>
      </c>
      <c r="H74" s="45"/>
      <c r="I74" s="45"/>
      <c r="J74" s="45"/>
      <c r="K74" s="45"/>
      <c r="L74" s="45">
        <v>29</v>
      </c>
      <c r="M74" s="45"/>
      <c r="N74" s="45">
        <v>25</v>
      </c>
      <c r="O74" s="74">
        <f t="shared" si="14"/>
        <v>71</v>
      </c>
      <c r="P74" s="75">
        <f t="shared" si="15"/>
        <v>3</v>
      </c>
      <c r="Q74" s="24">
        <f t="shared" si="16"/>
        <v>0</v>
      </c>
      <c r="R74" s="24">
        <f t="shared" si="17"/>
        <v>0</v>
      </c>
      <c r="S74" s="24">
        <f t="shared" si="18"/>
        <v>0</v>
      </c>
      <c r="T74" s="24">
        <f t="shared" si="19"/>
        <v>71</v>
      </c>
      <c r="U74" s="8">
        <f t="shared" si="20"/>
        <v>69</v>
      </c>
    </row>
    <row r="75" spans="2:21">
      <c r="B75" s="65" t="s">
        <v>297</v>
      </c>
      <c r="C75" s="45"/>
      <c r="D75" s="93" t="s">
        <v>140</v>
      </c>
      <c r="E75" s="45"/>
      <c r="F75" s="45"/>
      <c r="G75" s="45"/>
      <c r="H75" s="45"/>
      <c r="I75" s="45"/>
      <c r="J75" s="45"/>
      <c r="K75" s="45">
        <v>36</v>
      </c>
      <c r="L75" s="45">
        <v>32</v>
      </c>
      <c r="M75" s="45"/>
      <c r="N75" s="45"/>
      <c r="O75" s="74">
        <f t="shared" si="14"/>
        <v>68</v>
      </c>
      <c r="P75" s="75">
        <f t="shared" si="15"/>
        <v>2</v>
      </c>
      <c r="Q75" s="24">
        <f t="shared" si="16"/>
        <v>0</v>
      </c>
      <c r="R75" s="24">
        <f t="shared" si="17"/>
        <v>0</v>
      </c>
      <c r="S75" s="24">
        <f t="shared" si="18"/>
        <v>0</v>
      </c>
      <c r="T75" s="24">
        <f t="shared" si="19"/>
        <v>68</v>
      </c>
      <c r="U75" s="8">
        <f t="shared" si="20"/>
        <v>70</v>
      </c>
    </row>
    <row r="76" spans="2:21">
      <c r="B76" s="65" t="s">
        <v>284</v>
      </c>
      <c r="C76" s="45"/>
      <c r="D76" s="61" t="s">
        <v>59</v>
      </c>
      <c r="E76" s="45"/>
      <c r="F76" s="45"/>
      <c r="G76" s="45"/>
      <c r="H76" s="45"/>
      <c r="I76" s="45"/>
      <c r="J76" s="45">
        <v>27</v>
      </c>
      <c r="K76" s="45"/>
      <c r="L76" s="45"/>
      <c r="M76" s="45"/>
      <c r="N76" s="45">
        <v>38</v>
      </c>
      <c r="O76" s="74">
        <f t="shared" si="14"/>
        <v>65</v>
      </c>
      <c r="P76" s="75">
        <f t="shared" si="15"/>
        <v>2</v>
      </c>
      <c r="Q76" s="24">
        <f t="shared" si="16"/>
        <v>0</v>
      </c>
      <c r="R76" s="24">
        <f t="shared" si="17"/>
        <v>0</v>
      </c>
      <c r="S76" s="24">
        <f t="shared" si="18"/>
        <v>0</v>
      </c>
      <c r="T76" s="24">
        <f t="shared" si="19"/>
        <v>65</v>
      </c>
      <c r="U76" s="8">
        <f t="shared" si="20"/>
        <v>71</v>
      </c>
    </row>
    <row r="77" spans="2:21">
      <c r="B77" s="65" t="s">
        <v>189</v>
      </c>
      <c r="C77" s="45"/>
      <c r="D77" s="63" t="s">
        <v>27</v>
      </c>
      <c r="E77" s="45">
        <v>34</v>
      </c>
      <c r="F77" s="45">
        <v>31</v>
      </c>
      <c r="G77" s="45"/>
      <c r="H77" s="45"/>
      <c r="I77" s="45"/>
      <c r="J77" s="45"/>
      <c r="K77" s="45"/>
      <c r="L77" s="45"/>
      <c r="M77" s="45"/>
      <c r="N77" s="45"/>
      <c r="O77" s="74">
        <f t="shared" si="14"/>
        <v>65</v>
      </c>
      <c r="P77" s="75">
        <f t="shared" si="15"/>
        <v>2</v>
      </c>
      <c r="Q77" s="24">
        <f t="shared" si="16"/>
        <v>0</v>
      </c>
      <c r="R77" s="24">
        <f t="shared" si="17"/>
        <v>0</v>
      </c>
      <c r="S77" s="24">
        <f t="shared" si="18"/>
        <v>0</v>
      </c>
      <c r="T77" s="24">
        <f t="shared" si="19"/>
        <v>65</v>
      </c>
      <c r="U77" s="8">
        <f t="shared" si="20"/>
        <v>71</v>
      </c>
    </row>
    <row r="78" spans="2:21">
      <c r="B78" s="65" t="s">
        <v>198</v>
      </c>
      <c r="C78" s="45"/>
      <c r="D78" s="64" t="s">
        <v>61</v>
      </c>
      <c r="E78" s="45">
        <v>34</v>
      </c>
      <c r="F78" s="45"/>
      <c r="G78" s="45"/>
      <c r="H78" s="45"/>
      <c r="I78" s="45"/>
      <c r="J78" s="45">
        <v>31</v>
      </c>
      <c r="K78" s="45"/>
      <c r="L78" s="45"/>
      <c r="M78" s="45"/>
      <c r="N78" s="45"/>
      <c r="O78" s="74">
        <f t="shared" si="14"/>
        <v>65</v>
      </c>
      <c r="P78" s="75">
        <f t="shared" si="15"/>
        <v>2</v>
      </c>
      <c r="Q78" s="24">
        <f t="shared" si="16"/>
        <v>0</v>
      </c>
      <c r="R78" s="24">
        <f t="shared" si="17"/>
        <v>0</v>
      </c>
      <c r="S78" s="24">
        <f t="shared" si="18"/>
        <v>0</v>
      </c>
      <c r="T78" s="24">
        <f t="shared" si="19"/>
        <v>65</v>
      </c>
      <c r="U78" s="8">
        <f t="shared" si="20"/>
        <v>71</v>
      </c>
    </row>
    <row r="79" spans="2:21">
      <c r="B79" s="65" t="s">
        <v>292</v>
      </c>
      <c r="C79" s="45"/>
      <c r="D79" s="62" t="s">
        <v>9</v>
      </c>
      <c r="E79" s="45"/>
      <c r="F79" s="45"/>
      <c r="G79" s="45"/>
      <c r="H79" s="45"/>
      <c r="I79" s="45"/>
      <c r="J79" s="45"/>
      <c r="K79" s="45"/>
      <c r="L79" s="45"/>
      <c r="M79" s="45">
        <v>26</v>
      </c>
      <c r="N79" s="45">
        <v>39</v>
      </c>
      <c r="O79" s="74">
        <f t="shared" si="14"/>
        <v>65</v>
      </c>
      <c r="P79" s="75">
        <f t="shared" si="15"/>
        <v>2</v>
      </c>
      <c r="Q79" s="24">
        <f t="shared" si="16"/>
        <v>0</v>
      </c>
      <c r="R79" s="24">
        <f t="shared" si="17"/>
        <v>0</v>
      </c>
      <c r="S79" s="24">
        <f t="shared" si="18"/>
        <v>0</v>
      </c>
      <c r="T79" s="24">
        <f t="shared" si="19"/>
        <v>65</v>
      </c>
      <c r="U79" s="8">
        <f t="shared" si="20"/>
        <v>71</v>
      </c>
    </row>
    <row r="80" spans="2:21">
      <c r="B80" s="65" t="s">
        <v>291</v>
      </c>
      <c r="C80" s="45"/>
      <c r="D80" s="63" t="s">
        <v>27</v>
      </c>
      <c r="E80" s="45"/>
      <c r="F80" s="45"/>
      <c r="G80" s="45"/>
      <c r="H80" s="45"/>
      <c r="I80" s="45"/>
      <c r="J80" s="45"/>
      <c r="K80" s="45">
        <v>22</v>
      </c>
      <c r="L80" s="45">
        <v>19</v>
      </c>
      <c r="M80" s="45">
        <v>22</v>
      </c>
      <c r="N80" s="45"/>
      <c r="O80" s="74">
        <f t="shared" si="14"/>
        <v>63</v>
      </c>
      <c r="P80" s="75">
        <f t="shared" si="15"/>
        <v>3</v>
      </c>
      <c r="Q80" s="24">
        <f t="shared" si="16"/>
        <v>0</v>
      </c>
      <c r="R80" s="24">
        <f t="shared" si="17"/>
        <v>0</v>
      </c>
      <c r="S80" s="24">
        <f t="shared" si="18"/>
        <v>0</v>
      </c>
      <c r="T80" s="24">
        <f t="shared" si="19"/>
        <v>63</v>
      </c>
      <c r="U80" s="8">
        <f t="shared" si="20"/>
        <v>75</v>
      </c>
    </row>
    <row r="81" spans="2:21">
      <c r="B81" s="65" t="s">
        <v>208</v>
      </c>
      <c r="C81" s="45"/>
      <c r="D81" s="64" t="s">
        <v>61</v>
      </c>
      <c r="E81" s="45">
        <v>33</v>
      </c>
      <c r="F81" s="45"/>
      <c r="G81" s="45">
        <v>30</v>
      </c>
      <c r="H81" s="45"/>
      <c r="I81" s="45"/>
      <c r="J81" s="45"/>
      <c r="K81" s="45"/>
      <c r="L81" s="45"/>
      <c r="M81" s="45"/>
      <c r="N81" s="45"/>
      <c r="O81" s="74">
        <f t="shared" si="14"/>
        <v>63</v>
      </c>
      <c r="P81" s="75">
        <f t="shared" si="15"/>
        <v>2</v>
      </c>
      <c r="Q81" s="24">
        <f t="shared" si="16"/>
        <v>0</v>
      </c>
      <c r="R81" s="24">
        <f t="shared" si="17"/>
        <v>0</v>
      </c>
      <c r="S81" s="24">
        <f t="shared" si="18"/>
        <v>0</v>
      </c>
      <c r="T81" s="24">
        <f t="shared" si="19"/>
        <v>63</v>
      </c>
      <c r="U81" s="8">
        <f t="shared" si="20"/>
        <v>75</v>
      </c>
    </row>
    <row r="82" spans="2:21">
      <c r="B82" s="65" t="s">
        <v>195</v>
      </c>
      <c r="C82" s="45"/>
      <c r="D82" s="89" t="s">
        <v>132</v>
      </c>
      <c r="E82" s="45">
        <v>29</v>
      </c>
      <c r="F82" s="45"/>
      <c r="G82" s="45"/>
      <c r="H82" s="45">
        <v>0</v>
      </c>
      <c r="I82" s="45"/>
      <c r="J82" s="45"/>
      <c r="K82" s="45">
        <v>33</v>
      </c>
      <c r="L82" s="45"/>
      <c r="M82" s="45"/>
      <c r="N82" s="45"/>
      <c r="O82" s="74">
        <f t="shared" si="14"/>
        <v>62</v>
      </c>
      <c r="P82" s="75">
        <f t="shared" si="15"/>
        <v>3</v>
      </c>
      <c r="Q82" s="24">
        <f t="shared" si="16"/>
        <v>0</v>
      </c>
      <c r="R82" s="24">
        <f t="shared" si="17"/>
        <v>0</v>
      </c>
      <c r="S82" s="24">
        <f t="shared" si="18"/>
        <v>0</v>
      </c>
      <c r="T82" s="24">
        <f t="shared" si="19"/>
        <v>62</v>
      </c>
      <c r="U82" s="8">
        <f t="shared" si="20"/>
        <v>77</v>
      </c>
    </row>
    <row r="83" spans="2:21">
      <c r="B83" s="65" t="s">
        <v>242</v>
      </c>
      <c r="C83" s="45"/>
      <c r="D83" s="61" t="s">
        <v>59</v>
      </c>
      <c r="E83" s="45"/>
      <c r="F83" s="45"/>
      <c r="G83" s="45">
        <v>27</v>
      </c>
      <c r="H83" s="45"/>
      <c r="I83" s="45">
        <v>35</v>
      </c>
      <c r="J83" s="45"/>
      <c r="K83" s="45"/>
      <c r="L83" s="45"/>
      <c r="M83" s="45"/>
      <c r="N83" s="45"/>
      <c r="O83" s="74">
        <f t="shared" si="14"/>
        <v>62</v>
      </c>
      <c r="P83" s="75">
        <f t="shared" si="15"/>
        <v>2</v>
      </c>
      <c r="Q83" s="24">
        <f t="shared" si="16"/>
        <v>0</v>
      </c>
      <c r="R83" s="24">
        <f t="shared" si="17"/>
        <v>0</v>
      </c>
      <c r="S83" s="24">
        <f t="shared" si="18"/>
        <v>0</v>
      </c>
      <c r="T83" s="24">
        <f t="shared" si="19"/>
        <v>62</v>
      </c>
      <c r="U83" s="8">
        <f t="shared" si="20"/>
        <v>77</v>
      </c>
    </row>
    <row r="84" spans="2:21">
      <c r="B84" s="65" t="s">
        <v>181</v>
      </c>
      <c r="C84" s="45"/>
      <c r="D84" s="61" t="s">
        <v>5</v>
      </c>
      <c r="E84" s="45">
        <v>38</v>
      </c>
      <c r="F84" s="45">
        <v>23</v>
      </c>
      <c r="G84" s="45"/>
      <c r="H84" s="45"/>
      <c r="I84" s="45"/>
      <c r="J84" s="45"/>
      <c r="K84" s="45"/>
      <c r="L84" s="45"/>
      <c r="M84" s="45"/>
      <c r="N84" s="45"/>
      <c r="O84" s="74">
        <f t="shared" si="14"/>
        <v>61</v>
      </c>
      <c r="P84" s="75">
        <f t="shared" si="15"/>
        <v>2</v>
      </c>
      <c r="Q84" s="24">
        <f t="shared" si="16"/>
        <v>0</v>
      </c>
      <c r="R84" s="24">
        <f t="shared" si="17"/>
        <v>0</v>
      </c>
      <c r="S84" s="24">
        <f t="shared" si="18"/>
        <v>0</v>
      </c>
      <c r="T84" s="24">
        <f t="shared" si="19"/>
        <v>61</v>
      </c>
      <c r="U84" s="8">
        <f t="shared" si="20"/>
        <v>79</v>
      </c>
    </row>
    <row r="85" spans="2:21">
      <c r="B85" s="65" t="s">
        <v>225</v>
      </c>
      <c r="C85" s="45"/>
      <c r="D85" s="61" t="s">
        <v>59</v>
      </c>
      <c r="E85" s="45"/>
      <c r="F85" s="45">
        <v>28</v>
      </c>
      <c r="G85" s="45">
        <v>33</v>
      </c>
      <c r="H85" s="45"/>
      <c r="I85" s="45"/>
      <c r="J85" s="45"/>
      <c r="K85" s="45"/>
      <c r="L85" s="45"/>
      <c r="M85" s="45"/>
      <c r="N85" s="45"/>
      <c r="O85" s="74">
        <f t="shared" si="14"/>
        <v>61</v>
      </c>
      <c r="P85" s="75">
        <f t="shared" si="15"/>
        <v>2</v>
      </c>
      <c r="Q85" s="24">
        <f t="shared" si="16"/>
        <v>0</v>
      </c>
      <c r="R85" s="24">
        <f t="shared" si="17"/>
        <v>0</v>
      </c>
      <c r="S85" s="24">
        <f t="shared" si="18"/>
        <v>0</v>
      </c>
      <c r="T85" s="24">
        <f t="shared" si="19"/>
        <v>61</v>
      </c>
      <c r="U85" s="8">
        <f t="shared" si="20"/>
        <v>79</v>
      </c>
    </row>
    <row r="86" spans="2:21">
      <c r="B86" s="65" t="s">
        <v>240</v>
      </c>
      <c r="C86" s="45"/>
      <c r="D86" s="94" t="s">
        <v>20</v>
      </c>
      <c r="E86" s="45"/>
      <c r="F86" s="45"/>
      <c r="G86" s="45">
        <v>31</v>
      </c>
      <c r="H86" s="45"/>
      <c r="I86" s="45"/>
      <c r="J86" s="45"/>
      <c r="K86" s="45"/>
      <c r="L86" s="45">
        <v>29</v>
      </c>
      <c r="M86" s="45"/>
      <c r="N86" s="45"/>
      <c r="O86" s="74">
        <f t="shared" si="14"/>
        <v>60</v>
      </c>
      <c r="P86" s="75">
        <f t="shared" si="15"/>
        <v>2</v>
      </c>
      <c r="Q86" s="24">
        <f t="shared" si="16"/>
        <v>0</v>
      </c>
      <c r="R86" s="24">
        <f t="shared" si="17"/>
        <v>0</v>
      </c>
      <c r="S86" s="24">
        <f t="shared" si="18"/>
        <v>0</v>
      </c>
      <c r="T86" s="24">
        <f t="shared" si="19"/>
        <v>60</v>
      </c>
      <c r="U86" s="8">
        <f t="shared" si="20"/>
        <v>81</v>
      </c>
    </row>
    <row r="87" spans="2:21">
      <c r="B87" s="65" t="s">
        <v>244</v>
      </c>
      <c r="C87" s="45"/>
      <c r="D87" s="62" t="s">
        <v>9</v>
      </c>
      <c r="E87" s="45"/>
      <c r="F87" s="45"/>
      <c r="G87" s="45">
        <v>29</v>
      </c>
      <c r="H87" s="45"/>
      <c r="I87" s="45"/>
      <c r="J87" s="45"/>
      <c r="K87" s="45"/>
      <c r="L87" s="45"/>
      <c r="M87" s="45"/>
      <c r="N87" s="45">
        <v>31</v>
      </c>
      <c r="O87" s="74">
        <f t="shared" si="14"/>
        <v>60</v>
      </c>
      <c r="P87" s="75">
        <f t="shared" si="15"/>
        <v>2</v>
      </c>
      <c r="Q87" s="24">
        <f t="shared" si="16"/>
        <v>0</v>
      </c>
      <c r="R87" s="24">
        <f t="shared" si="17"/>
        <v>0</v>
      </c>
      <c r="S87" s="24">
        <f t="shared" si="18"/>
        <v>0</v>
      </c>
      <c r="T87" s="24">
        <f t="shared" si="19"/>
        <v>60</v>
      </c>
      <c r="U87" s="8">
        <f t="shared" si="20"/>
        <v>81</v>
      </c>
    </row>
    <row r="88" spans="2:21">
      <c r="B88" s="65" t="s">
        <v>185</v>
      </c>
      <c r="C88" s="45"/>
      <c r="D88" s="93" t="s">
        <v>140</v>
      </c>
      <c r="E88" s="45">
        <v>24</v>
      </c>
      <c r="F88" s="45"/>
      <c r="G88" s="45"/>
      <c r="H88" s="45"/>
      <c r="I88" s="45"/>
      <c r="J88" s="45"/>
      <c r="K88" s="45"/>
      <c r="L88" s="45"/>
      <c r="M88" s="45"/>
      <c r="N88" s="45">
        <v>34</v>
      </c>
      <c r="O88" s="74">
        <f t="shared" si="14"/>
        <v>58</v>
      </c>
      <c r="P88" s="75">
        <f t="shared" si="15"/>
        <v>2</v>
      </c>
      <c r="Q88" s="24">
        <f t="shared" si="16"/>
        <v>0</v>
      </c>
      <c r="R88" s="24">
        <f t="shared" si="17"/>
        <v>0</v>
      </c>
      <c r="S88" s="24">
        <f t="shared" si="18"/>
        <v>0</v>
      </c>
      <c r="T88" s="24">
        <f t="shared" si="19"/>
        <v>58</v>
      </c>
      <c r="U88" s="8">
        <f t="shared" si="20"/>
        <v>83</v>
      </c>
    </row>
    <row r="89" spans="2:21">
      <c r="B89" s="65" t="s">
        <v>191</v>
      </c>
      <c r="C89" s="45"/>
      <c r="D89" s="94" t="s">
        <v>20</v>
      </c>
      <c r="E89" s="45">
        <v>24</v>
      </c>
      <c r="F89" s="45"/>
      <c r="G89" s="45"/>
      <c r="H89" s="45">
        <v>33</v>
      </c>
      <c r="I89" s="45"/>
      <c r="J89" s="45"/>
      <c r="K89" s="45"/>
      <c r="L89" s="45"/>
      <c r="M89" s="45"/>
      <c r="N89" s="45"/>
      <c r="O89" s="74">
        <f t="shared" si="14"/>
        <v>57</v>
      </c>
      <c r="P89" s="75">
        <f t="shared" si="15"/>
        <v>2</v>
      </c>
      <c r="Q89" s="24">
        <f t="shared" si="16"/>
        <v>0</v>
      </c>
      <c r="R89" s="24">
        <f t="shared" si="17"/>
        <v>0</v>
      </c>
      <c r="S89" s="24">
        <f t="shared" si="18"/>
        <v>0</v>
      </c>
      <c r="T89" s="24">
        <f t="shared" si="19"/>
        <v>57</v>
      </c>
      <c r="U89" s="8">
        <f t="shared" si="20"/>
        <v>84</v>
      </c>
    </row>
    <row r="90" spans="2:21">
      <c r="B90" s="65" t="s">
        <v>82</v>
      </c>
      <c r="C90" s="45"/>
      <c r="D90" s="63" t="s">
        <v>27</v>
      </c>
      <c r="E90" s="45">
        <v>28</v>
      </c>
      <c r="F90" s="45">
        <v>29</v>
      </c>
      <c r="G90" s="45"/>
      <c r="H90" s="45"/>
      <c r="I90" s="45"/>
      <c r="J90" s="45"/>
      <c r="K90" s="45"/>
      <c r="L90" s="45"/>
      <c r="M90" s="45"/>
      <c r="N90" s="45"/>
      <c r="O90" s="74">
        <f t="shared" si="14"/>
        <v>57</v>
      </c>
      <c r="P90" s="75">
        <f t="shared" si="15"/>
        <v>2</v>
      </c>
      <c r="Q90" s="24">
        <f t="shared" si="16"/>
        <v>0</v>
      </c>
      <c r="R90" s="24">
        <f t="shared" si="17"/>
        <v>0</v>
      </c>
      <c r="S90" s="24">
        <f t="shared" si="18"/>
        <v>0</v>
      </c>
      <c r="T90" s="24">
        <f t="shared" si="19"/>
        <v>57</v>
      </c>
      <c r="U90" s="8">
        <f t="shared" si="20"/>
        <v>84</v>
      </c>
    </row>
    <row r="91" spans="2:21">
      <c r="B91" s="65" t="s">
        <v>258</v>
      </c>
      <c r="C91" s="45"/>
      <c r="D91" s="63" t="s">
        <v>27</v>
      </c>
      <c r="E91" s="45"/>
      <c r="F91" s="45"/>
      <c r="G91" s="45"/>
      <c r="H91" s="45">
        <v>27</v>
      </c>
      <c r="I91" s="45"/>
      <c r="J91" s="45"/>
      <c r="K91" s="45">
        <v>28</v>
      </c>
      <c r="L91" s="45"/>
      <c r="M91" s="45"/>
      <c r="N91" s="45"/>
      <c r="O91" s="74">
        <f t="shared" si="14"/>
        <v>55</v>
      </c>
      <c r="P91" s="75">
        <f t="shared" si="15"/>
        <v>2</v>
      </c>
      <c r="Q91" s="24">
        <f t="shared" si="16"/>
        <v>0</v>
      </c>
      <c r="R91" s="24">
        <f t="shared" si="17"/>
        <v>0</v>
      </c>
      <c r="S91" s="24">
        <f t="shared" si="18"/>
        <v>0</v>
      </c>
      <c r="T91" s="24">
        <f t="shared" si="19"/>
        <v>55</v>
      </c>
      <c r="U91" s="8">
        <f t="shared" si="20"/>
        <v>86</v>
      </c>
    </row>
    <row r="92" spans="2:21">
      <c r="B92" s="65" t="s">
        <v>190</v>
      </c>
      <c r="C92" s="45"/>
      <c r="D92" s="94" t="s">
        <v>20</v>
      </c>
      <c r="E92" s="45">
        <v>25</v>
      </c>
      <c r="F92" s="45"/>
      <c r="G92" s="45">
        <v>28</v>
      </c>
      <c r="H92" s="45"/>
      <c r="I92" s="45"/>
      <c r="J92" s="45"/>
      <c r="K92" s="45"/>
      <c r="L92" s="45"/>
      <c r="M92" s="45"/>
      <c r="N92" s="45"/>
      <c r="O92" s="74">
        <f t="shared" si="14"/>
        <v>53</v>
      </c>
      <c r="P92" s="75">
        <f t="shared" si="15"/>
        <v>2</v>
      </c>
      <c r="Q92" s="24">
        <f t="shared" si="16"/>
        <v>0</v>
      </c>
      <c r="R92" s="24">
        <f t="shared" si="17"/>
        <v>0</v>
      </c>
      <c r="S92" s="24">
        <f t="shared" si="18"/>
        <v>0</v>
      </c>
      <c r="T92" s="24">
        <f t="shared" si="19"/>
        <v>53</v>
      </c>
      <c r="U92" s="8">
        <f t="shared" si="20"/>
        <v>87</v>
      </c>
    </row>
    <row r="93" spans="2:21">
      <c r="B93" s="65" t="s">
        <v>47</v>
      </c>
      <c r="C93" s="45"/>
      <c r="D93" s="94" t="s">
        <v>20</v>
      </c>
      <c r="E93" s="45"/>
      <c r="F93" s="45">
        <v>24</v>
      </c>
      <c r="G93" s="45"/>
      <c r="H93" s="45"/>
      <c r="I93" s="45"/>
      <c r="J93" s="45"/>
      <c r="K93" s="45"/>
      <c r="L93" s="45"/>
      <c r="M93" s="45"/>
      <c r="N93" s="45">
        <v>29</v>
      </c>
      <c r="O93" s="74">
        <f t="shared" si="14"/>
        <v>53</v>
      </c>
      <c r="P93" s="75">
        <f t="shared" si="15"/>
        <v>2</v>
      </c>
      <c r="Q93" s="24">
        <f t="shared" si="16"/>
        <v>0</v>
      </c>
      <c r="R93" s="24">
        <f t="shared" si="17"/>
        <v>0</v>
      </c>
      <c r="S93" s="24">
        <f t="shared" si="18"/>
        <v>0</v>
      </c>
      <c r="T93" s="24">
        <f t="shared" si="19"/>
        <v>53</v>
      </c>
      <c r="U93" s="8">
        <f t="shared" si="20"/>
        <v>87</v>
      </c>
    </row>
    <row r="94" spans="2:21">
      <c r="B94" s="65" t="s">
        <v>87</v>
      </c>
      <c r="C94" s="45"/>
      <c r="D94" s="94" t="s">
        <v>20</v>
      </c>
      <c r="E94" s="45"/>
      <c r="F94" s="45">
        <v>20</v>
      </c>
      <c r="G94" s="45">
        <v>31</v>
      </c>
      <c r="H94" s="45"/>
      <c r="I94" s="45"/>
      <c r="J94" s="45"/>
      <c r="K94" s="45"/>
      <c r="L94" s="45"/>
      <c r="M94" s="45"/>
      <c r="N94" s="45"/>
      <c r="O94" s="74">
        <f t="shared" si="14"/>
        <v>51</v>
      </c>
      <c r="P94" s="75">
        <f t="shared" si="15"/>
        <v>2</v>
      </c>
      <c r="Q94" s="24">
        <f t="shared" si="16"/>
        <v>0</v>
      </c>
      <c r="R94" s="24">
        <f t="shared" si="17"/>
        <v>0</v>
      </c>
      <c r="S94" s="24">
        <f t="shared" si="18"/>
        <v>0</v>
      </c>
      <c r="T94" s="24">
        <f t="shared" si="19"/>
        <v>51</v>
      </c>
      <c r="U94" s="8">
        <f t="shared" si="20"/>
        <v>89</v>
      </c>
    </row>
    <row r="95" spans="2:21">
      <c r="B95" s="65" t="s">
        <v>249</v>
      </c>
      <c r="C95" s="45"/>
      <c r="D95" s="94" t="s">
        <v>20</v>
      </c>
      <c r="E95" s="45"/>
      <c r="F95" s="45"/>
      <c r="G95" s="45">
        <v>21</v>
      </c>
      <c r="H95" s="45"/>
      <c r="I95" s="45"/>
      <c r="J95" s="45"/>
      <c r="K95" s="45"/>
      <c r="L95" s="45"/>
      <c r="M95" s="45"/>
      <c r="N95" s="45">
        <v>30</v>
      </c>
      <c r="O95" s="74">
        <f t="shared" si="14"/>
        <v>51</v>
      </c>
      <c r="P95" s="75">
        <f t="shared" si="15"/>
        <v>2</v>
      </c>
      <c r="Q95" s="24">
        <f t="shared" si="16"/>
        <v>0</v>
      </c>
      <c r="R95" s="24">
        <f t="shared" si="17"/>
        <v>0</v>
      </c>
      <c r="S95" s="24">
        <f t="shared" si="18"/>
        <v>0</v>
      </c>
      <c r="T95" s="24">
        <f t="shared" si="19"/>
        <v>51</v>
      </c>
      <c r="U95" s="8">
        <f t="shared" si="20"/>
        <v>89</v>
      </c>
    </row>
    <row r="96" spans="2:21">
      <c r="B96" s="65" t="s">
        <v>226</v>
      </c>
      <c r="C96" s="45"/>
      <c r="D96" s="63" t="s">
        <v>27</v>
      </c>
      <c r="E96" s="45"/>
      <c r="F96" s="45">
        <v>20</v>
      </c>
      <c r="G96" s="45"/>
      <c r="H96" s="45"/>
      <c r="I96" s="45">
        <v>27</v>
      </c>
      <c r="J96" s="45"/>
      <c r="K96" s="45"/>
      <c r="L96" s="45"/>
      <c r="M96" s="45"/>
      <c r="N96" s="45"/>
      <c r="O96" s="74">
        <f t="shared" si="14"/>
        <v>47</v>
      </c>
      <c r="P96" s="75">
        <f t="shared" si="15"/>
        <v>2</v>
      </c>
      <c r="Q96" s="24">
        <f t="shared" si="16"/>
        <v>0</v>
      </c>
      <c r="R96" s="24">
        <f t="shared" si="17"/>
        <v>0</v>
      </c>
      <c r="S96" s="24">
        <f t="shared" si="18"/>
        <v>0</v>
      </c>
      <c r="T96" s="24">
        <f t="shared" si="19"/>
        <v>47</v>
      </c>
      <c r="U96" s="8">
        <f t="shared" si="20"/>
        <v>91</v>
      </c>
    </row>
    <row r="97" spans="2:21">
      <c r="B97" s="65" t="s">
        <v>272</v>
      </c>
      <c r="C97" s="45"/>
      <c r="D97" s="108" t="s">
        <v>270</v>
      </c>
      <c r="E97" s="45"/>
      <c r="F97" s="45"/>
      <c r="G97" s="45"/>
      <c r="H97" s="45"/>
      <c r="I97" s="45">
        <v>40</v>
      </c>
      <c r="J97" s="45"/>
      <c r="K97" s="45"/>
      <c r="L97" s="45"/>
      <c r="M97" s="45"/>
      <c r="N97" s="45"/>
      <c r="O97" s="74">
        <f t="shared" si="14"/>
        <v>40</v>
      </c>
      <c r="P97" s="75">
        <f t="shared" si="15"/>
        <v>1</v>
      </c>
      <c r="Q97" s="24">
        <f t="shared" si="16"/>
        <v>0</v>
      </c>
      <c r="R97" s="24">
        <f t="shared" si="17"/>
        <v>0</v>
      </c>
      <c r="S97" s="24">
        <f t="shared" si="18"/>
        <v>0</v>
      </c>
      <c r="T97" s="24">
        <f t="shared" si="19"/>
        <v>40</v>
      </c>
      <c r="U97" s="8">
        <f t="shared" si="20"/>
        <v>92</v>
      </c>
    </row>
    <row r="98" spans="2:21">
      <c r="B98" s="65" t="s">
        <v>273</v>
      </c>
      <c r="C98" s="45"/>
      <c r="D98" s="108" t="s">
        <v>270</v>
      </c>
      <c r="E98" s="45"/>
      <c r="F98" s="45"/>
      <c r="G98" s="45"/>
      <c r="H98" s="45"/>
      <c r="I98" s="45">
        <v>38</v>
      </c>
      <c r="J98" s="45"/>
      <c r="K98" s="45"/>
      <c r="L98" s="45"/>
      <c r="M98" s="45"/>
      <c r="N98" s="45"/>
      <c r="O98" s="74">
        <f t="shared" si="14"/>
        <v>38</v>
      </c>
      <c r="P98" s="75">
        <f t="shared" si="15"/>
        <v>1</v>
      </c>
      <c r="Q98" s="24">
        <f t="shared" si="16"/>
        <v>0</v>
      </c>
      <c r="R98" s="24">
        <f t="shared" si="17"/>
        <v>0</v>
      </c>
      <c r="S98" s="24">
        <f t="shared" si="18"/>
        <v>0</v>
      </c>
      <c r="T98" s="24">
        <f t="shared" si="19"/>
        <v>38</v>
      </c>
      <c r="U98" s="8">
        <f t="shared" si="20"/>
        <v>93</v>
      </c>
    </row>
    <row r="99" spans="2:21">
      <c r="B99" s="65" t="s">
        <v>282</v>
      </c>
      <c r="C99" s="45"/>
      <c r="D99" s="63" t="s">
        <v>27</v>
      </c>
      <c r="E99" s="45"/>
      <c r="F99" s="45"/>
      <c r="G99" s="45"/>
      <c r="H99" s="45"/>
      <c r="I99" s="45"/>
      <c r="J99" s="45">
        <v>38</v>
      </c>
      <c r="K99" s="45"/>
      <c r="L99" s="45"/>
      <c r="M99" s="45"/>
      <c r="N99" s="45"/>
      <c r="O99" s="74">
        <f t="shared" si="14"/>
        <v>38</v>
      </c>
      <c r="P99" s="75">
        <f t="shared" si="15"/>
        <v>1</v>
      </c>
      <c r="Q99" s="24">
        <f t="shared" si="16"/>
        <v>0</v>
      </c>
      <c r="R99" s="24">
        <f t="shared" si="17"/>
        <v>0</v>
      </c>
      <c r="S99" s="24">
        <f t="shared" si="18"/>
        <v>0</v>
      </c>
      <c r="T99" s="24">
        <f t="shared" si="19"/>
        <v>38</v>
      </c>
      <c r="U99" s="8">
        <f t="shared" si="20"/>
        <v>93</v>
      </c>
    </row>
    <row r="100" spans="2:21">
      <c r="B100" s="65" t="s">
        <v>255</v>
      </c>
      <c r="C100" s="45"/>
      <c r="D100" s="89" t="s">
        <v>132</v>
      </c>
      <c r="E100" s="45"/>
      <c r="F100" s="45"/>
      <c r="G100" s="45"/>
      <c r="H100" s="45">
        <v>37</v>
      </c>
      <c r="I100" s="45"/>
      <c r="J100" s="45"/>
      <c r="K100" s="45"/>
      <c r="L100" s="45"/>
      <c r="M100" s="45"/>
      <c r="N100" s="45"/>
      <c r="O100" s="74">
        <f t="shared" si="14"/>
        <v>37</v>
      </c>
      <c r="P100" s="75">
        <f t="shared" si="15"/>
        <v>1</v>
      </c>
      <c r="Q100" s="24">
        <f t="shared" si="16"/>
        <v>0</v>
      </c>
      <c r="R100" s="24">
        <f t="shared" si="17"/>
        <v>0</v>
      </c>
      <c r="S100" s="24">
        <f t="shared" si="18"/>
        <v>0</v>
      </c>
      <c r="T100" s="24">
        <f t="shared" si="19"/>
        <v>37</v>
      </c>
      <c r="U100" s="8">
        <f t="shared" si="20"/>
        <v>95</v>
      </c>
    </row>
    <row r="101" spans="2:21">
      <c r="B101" s="65" t="s">
        <v>306</v>
      </c>
      <c r="C101" s="66"/>
      <c r="D101" s="93" t="s">
        <v>140</v>
      </c>
      <c r="E101" s="45"/>
      <c r="F101" s="45"/>
      <c r="G101" s="45"/>
      <c r="H101" s="45"/>
      <c r="I101" s="45"/>
      <c r="J101" s="45"/>
      <c r="K101" s="45"/>
      <c r="L101" s="45"/>
      <c r="M101" s="45"/>
      <c r="N101" s="45">
        <v>37</v>
      </c>
      <c r="O101" s="74">
        <f t="shared" si="14"/>
        <v>37</v>
      </c>
      <c r="P101" s="75">
        <f t="shared" si="15"/>
        <v>1</v>
      </c>
      <c r="Q101" s="24">
        <f t="shared" si="16"/>
        <v>0</v>
      </c>
      <c r="R101" s="24">
        <f t="shared" si="17"/>
        <v>0</v>
      </c>
      <c r="S101" s="24">
        <f t="shared" si="18"/>
        <v>0</v>
      </c>
      <c r="T101" s="24">
        <f t="shared" si="19"/>
        <v>37</v>
      </c>
      <c r="U101" s="8">
        <f t="shared" si="20"/>
        <v>95</v>
      </c>
    </row>
    <row r="102" spans="2:21">
      <c r="B102" s="65" t="s">
        <v>295</v>
      </c>
      <c r="C102" s="45"/>
      <c r="D102" s="93" t="s">
        <v>140</v>
      </c>
      <c r="E102" s="45"/>
      <c r="F102" s="45"/>
      <c r="G102" s="45"/>
      <c r="H102" s="45"/>
      <c r="I102" s="45"/>
      <c r="J102" s="45"/>
      <c r="K102" s="45"/>
      <c r="L102" s="45">
        <v>35</v>
      </c>
      <c r="M102" s="45"/>
      <c r="N102" s="45"/>
      <c r="O102" s="74">
        <f t="shared" ref="O102:O133" si="21">SUM(E102:N102)</f>
        <v>35</v>
      </c>
      <c r="P102" s="75">
        <f t="shared" ref="P102:P137" si="22">COUNT(E102:N102)</f>
        <v>1</v>
      </c>
      <c r="Q102" s="24">
        <f t="shared" ref="Q102:Q133" si="23">IF(P102&lt;8,0,+SMALL((E102:N102),1))</f>
        <v>0</v>
      </c>
      <c r="R102" s="24">
        <f t="shared" ref="R102:R137" si="24">IF(P102&lt;9,0,+SMALL((E102:N102),2))</f>
        <v>0</v>
      </c>
      <c r="S102" s="24">
        <f t="shared" ref="S102:S137" si="25">IF(P102&lt;10,0,+SMALL((E102:N102),3))</f>
        <v>0</v>
      </c>
      <c r="T102" s="24">
        <f t="shared" ref="T102:T133" si="26">O102-Q102-R102-S102</f>
        <v>35</v>
      </c>
      <c r="U102" s="8">
        <f t="shared" ref="U102:U133" si="27">RANK(T102,$T$6:$T$137,0)</f>
        <v>97</v>
      </c>
    </row>
    <row r="103" spans="2:21">
      <c r="B103" s="65" t="s">
        <v>296</v>
      </c>
      <c r="C103" s="45"/>
      <c r="D103" s="93" t="s">
        <v>140</v>
      </c>
      <c r="E103" s="45"/>
      <c r="F103" s="45"/>
      <c r="G103" s="45"/>
      <c r="H103" s="45"/>
      <c r="I103" s="45"/>
      <c r="J103" s="45"/>
      <c r="K103" s="45"/>
      <c r="L103" s="45">
        <v>35</v>
      </c>
      <c r="M103" s="45"/>
      <c r="N103" s="45"/>
      <c r="O103" s="74">
        <f t="shared" si="21"/>
        <v>35</v>
      </c>
      <c r="P103" s="75">
        <f t="shared" si="22"/>
        <v>1</v>
      </c>
      <c r="Q103" s="24">
        <f t="shared" si="23"/>
        <v>0</v>
      </c>
      <c r="R103" s="24">
        <f t="shared" si="24"/>
        <v>0</v>
      </c>
      <c r="S103" s="24">
        <f t="shared" si="25"/>
        <v>0</v>
      </c>
      <c r="T103" s="24">
        <f t="shared" si="26"/>
        <v>35</v>
      </c>
      <c r="U103" s="8">
        <f t="shared" si="27"/>
        <v>97</v>
      </c>
    </row>
    <row r="104" spans="2:21">
      <c r="B104" s="65" t="s">
        <v>304</v>
      </c>
      <c r="C104" s="45"/>
      <c r="D104" s="93" t="s">
        <v>140</v>
      </c>
      <c r="E104" s="45"/>
      <c r="F104" s="45"/>
      <c r="G104" s="45"/>
      <c r="H104" s="45"/>
      <c r="I104" s="45"/>
      <c r="J104" s="45"/>
      <c r="K104" s="45">
        <v>35</v>
      </c>
      <c r="L104" s="45"/>
      <c r="M104" s="45"/>
      <c r="N104" s="45"/>
      <c r="O104" s="74">
        <f t="shared" si="21"/>
        <v>35</v>
      </c>
      <c r="P104" s="75">
        <f t="shared" si="22"/>
        <v>1</v>
      </c>
      <c r="Q104" s="24">
        <f t="shared" si="23"/>
        <v>0</v>
      </c>
      <c r="R104" s="24">
        <f t="shared" si="24"/>
        <v>0</v>
      </c>
      <c r="S104" s="24">
        <f t="shared" si="25"/>
        <v>0</v>
      </c>
      <c r="T104" s="24">
        <f t="shared" si="26"/>
        <v>35</v>
      </c>
      <c r="U104" s="8">
        <f t="shared" si="27"/>
        <v>97</v>
      </c>
    </row>
    <row r="105" spans="2:21">
      <c r="B105" s="65" t="s">
        <v>274</v>
      </c>
      <c r="C105" s="45"/>
      <c r="D105" s="108" t="s">
        <v>270</v>
      </c>
      <c r="E105" s="45"/>
      <c r="F105" s="45"/>
      <c r="G105" s="45"/>
      <c r="H105" s="45"/>
      <c r="I105" s="45">
        <v>34</v>
      </c>
      <c r="J105" s="45"/>
      <c r="K105" s="45"/>
      <c r="L105" s="45"/>
      <c r="M105" s="45"/>
      <c r="N105" s="45"/>
      <c r="O105" s="74">
        <f t="shared" si="21"/>
        <v>34</v>
      </c>
      <c r="P105" s="75">
        <f t="shared" si="22"/>
        <v>1</v>
      </c>
      <c r="Q105" s="24">
        <f t="shared" si="23"/>
        <v>0</v>
      </c>
      <c r="R105" s="24">
        <f t="shared" si="24"/>
        <v>0</v>
      </c>
      <c r="S105" s="24">
        <f t="shared" si="25"/>
        <v>0</v>
      </c>
      <c r="T105" s="24">
        <f t="shared" si="26"/>
        <v>34</v>
      </c>
      <c r="U105" s="8">
        <f t="shared" si="27"/>
        <v>100</v>
      </c>
    </row>
    <row r="106" spans="2:21">
      <c r="B106" s="65" t="s">
        <v>86</v>
      </c>
      <c r="C106" s="45"/>
      <c r="D106" s="94" t="s">
        <v>20</v>
      </c>
      <c r="E106" s="45"/>
      <c r="F106" s="45">
        <v>34</v>
      </c>
      <c r="G106" s="45"/>
      <c r="H106" s="45"/>
      <c r="I106" s="45"/>
      <c r="J106" s="45"/>
      <c r="K106" s="45"/>
      <c r="L106" s="45"/>
      <c r="M106" s="45"/>
      <c r="N106" s="45"/>
      <c r="O106" s="74">
        <f t="shared" si="21"/>
        <v>34</v>
      </c>
      <c r="P106" s="75">
        <f t="shared" si="22"/>
        <v>1</v>
      </c>
      <c r="Q106" s="24">
        <f t="shared" si="23"/>
        <v>0</v>
      </c>
      <c r="R106" s="24">
        <f t="shared" si="24"/>
        <v>0</v>
      </c>
      <c r="S106" s="24">
        <f t="shared" si="25"/>
        <v>0</v>
      </c>
      <c r="T106" s="24">
        <f t="shared" si="26"/>
        <v>34</v>
      </c>
      <c r="U106" s="8">
        <f t="shared" si="27"/>
        <v>100</v>
      </c>
    </row>
    <row r="107" spans="2:21">
      <c r="B107" s="65" t="s">
        <v>241</v>
      </c>
      <c r="C107" s="45"/>
      <c r="D107" s="94" t="s">
        <v>20</v>
      </c>
      <c r="E107" s="45"/>
      <c r="F107" s="45"/>
      <c r="G107" s="45">
        <v>34</v>
      </c>
      <c r="H107" s="45"/>
      <c r="I107" s="45"/>
      <c r="J107" s="45"/>
      <c r="K107" s="45"/>
      <c r="L107" s="45"/>
      <c r="M107" s="45"/>
      <c r="N107" s="45"/>
      <c r="O107" s="74">
        <f t="shared" si="21"/>
        <v>34</v>
      </c>
      <c r="P107" s="75">
        <f t="shared" si="22"/>
        <v>1</v>
      </c>
      <c r="Q107" s="24">
        <f t="shared" si="23"/>
        <v>0</v>
      </c>
      <c r="R107" s="24">
        <f t="shared" si="24"/>
        <v>0</v>
      </c>
      <c r="S107" s="24">
        <f t="shared" si="25"/>
        <v>0</v>
      </c>
      <c r="T107" s="24">
        <f t="shared" si="26"/>
        <v>34</v>
      </c>
      <c r="U107" s="8">
        <f t="shared" si="27"/>
        <v>100</v>
      </c>
    </row>
    <row r="108" spans="2:21">
      <c r="B108" s="65" t="s">
        <v>204</v>
      </c>
      <c r="C108" s="45"/>
      <c r="D108" s="63" t="s">
        <v>27</v>
      </c>
      <c r="E108" s="45"/>
      <c r="F108" s="45"/>
      <c r="G108" s="45">
        <v>34</v>
      </c>
      <c r="H108" s="45"/>
      <c r="I108" s="45"/>
      <c r="J108" s="45"/>
      <c r="K108" s="45"/>
      <c r="L108" s="45"/>
      <c r="M108" s="45"/>
      <c r="N108" s="45"/>
      <c r="O108" s="74">
        <f t="shared" si="21"/>
        <v>34</v>
      </c>
      <c r="P108" s="75">
        <f t="shared" si="22"/>
        <v>1</v>
      </c>
      <c r="Q108" s="24">
        <f t="shared" si="23"/>
        <v>0</v>
      </c>
      <c r="R108" s="24">
        <f t="shared" si="24"/>
        <v>0</v>
      </c>
      <c r="S108" s="24">
        <f t="shared" si="25"/>
        <v>0</v>
      </c>
      <c r="T108" s="24">
        <f t="shared" si="26"/>
        <v>34</v>
      </c>
      <c r="U108" s="8">
        <f t="shared" si="27"/>
        <v>100</v>
      </c>
    </row>
    <row r="109" spans="2:21">
      <c r="B109" s="65" t="s">
        <v>266</v>
      </c>
      <c r="C109" s="45"/>
      <c r="D109" s="61" t="s">
        <v>59</v>
      </c>
      <c r="E109" s="45"/>
      <c r="F109" s="45"/>
      <c r="G109" s="45"/>
      <c r="H109" s="45"/>
      <c r="I109" s="45">
        <v>33</v>
      </c>
      <c r="J109" s="45"/>
      <c r="K109" s="45"/>
      <c r="L109" s="45"/>
      <c r="M109" s="45"/>
      <c r="N109" s="45"/>
      <c r="O109" s="74">
        <f t="shared" si="21"/>
        <v>33</v>
      </c>
      <c r="P109" s="75">
        <f t="shared" si="22"/>
        <v>1</v>
      </c>
      <c r="Q109" s="24">
        <f t="shared" si="23"/>
        <v>0</v>
      </c>
      <c r="R109" s="24">
        <f t="shared" si="24"/>
        <v>0</v>
      </c>
      <c r="S109" s="24">
        <f t="shared" si="25"/>
        <v>0</v>
      </c>
      <c r="T109" s="24">
        <f t="shared" si="26"/>
        <v>33</v>
      </c>
      <c r="U109" s="8">
        <f t="shared" si="27"/>
        <v>104</v>
      </c>
    </row>
    <row r="110" spans="2:21">
      <c r="B110" s="65" t="s">
        <v>301</v>
      </c>
      <c r="C110" s="45"/>
      <c r="D110" s="61" t="s">
        <v>59</v>
      </c>
      <c r="E110" s="45"/>
      <c r="F110" s="45"/>
      <c r="G110" s="45"/>
      <c r="H110" s="45"/>
      <c r="I110" s="45"/>
      <c r="J110" s="45"/>
      <c r="K110" s="45">
        <v>33</v>
      </c>
      <c r="L110" s="45"/>
      <c r="M110" s="45"/>
      <c r="N110" s="45"/>
      <c r="O110" s="74">
        <f t="shared" si="21"/>
        <v>33</v>
      </c>
      <c r="P110" s="75">
        <f t="shared" si="22"/>
        <v>1</v>
      </c>
      <c r="Q110" s="24">
        <f t="shared" si="23"/>
        <v>0</v>
      </c>
      <c r="R110" s="24">
        <f t="shared" si="24"/>
        <v>0</v>
      </c>
      <c r="S110" s="24">
        <f t="shared" si="25"/>
        <v>0</v>
      </c>
      <c r="T110" s="24">
        <f t="shared" si="26"/>
        <v>33</v>
      </c>
      <c r="U110" s="8">
        <f t="shared" si="27"/>
        <v>104</v>
      </c>
    </row>
    <row r="111" spans="2:21">
      <c r="B111" s="65" t="s">
        <v>294</v>
      </c>
      <c r="C111" s="45"/>
      <c r="D111" s="93" t="s">
        <v>140</v>
      </c>
      <c r="E111" s="45"/>
      <c r="F111" s="45"/>
      <c r="G111" s="45"/>
      <c r="H111" s="45"/>
      <c r="I111" s="45"/>
      <c r="J111" s="45"/>
      <c r="K111" s="45"/>
      <c r="L111" s="45">
        <v>33</v>
      </c>
      <c r="M111" s="45"/>
      <c r="N111" s="45"/>
      <c r="O111" s="74">
        <f t="shared" si="21"/>
        <v>33</v>
      </c>
      <c r="P111" s="75">
        <f t="shared" si="22"/>
        <v>1</v>
      </c>
      <c r="Q111" s="24">
        <f t="shared" si="23"/>
        <v>0</v>
      </c>
      <c r="R111" s="24">
        <f t="shared" si="24"/>
        <v>0</v>
      </c>
      <c r="S111" s="24">
        <f t="shared" si="25"/>
        <v>0</v>
      </c>
      <c r="T111" s="24">
        <f t="shared" si="26"/>
        <v>33</v>
      </c>
      <c r="U111" s="8">
        <f t="shared" si="27"/>
        <v>104</v>
      </c>
    </row>
    <row r="112" spans="2:21">
      <c r="B112" s="65" t="s">
        <v>298</v>
      </c>
      <c r="C112" s="45"/>
      <c r="D112" s="93" t="s">
        <v>140</v>
      </c>
      <c r="E112" s="45"/>
      <c r="F112" s="45"/>
      <c r="G112" s="45"/>
      <c r="H112" s="45"/>
      <c r="I112" s="45"/>
      <c r="J112" s="45"/>
      <c r="K112" s="45"/>
      <c r="L112" s="45">
        <v>33</v>
      </c>
      <c r="M112" s="45"/>
      <c r="N112" s="45"/>
      <c r="O112" s="74">
        <f t="shared" si="21"/>
        <v>33</v>
      </c>
      <c r="P112" s="75">
        <f t="shared" si="22"/>
        <v>1</v>
      </c>
      <c r="Q112" s="24">
        <f t="shared" si="23"/>
        <v>0</v>
      </c>
      <c r="R112" s="24">
        <f t="shared" si="24"/>
        <v>0</v>
      </c>
      <c r="S112" s="24">
        <f t="shared" si="25"/>
        <v>0</v>
      </c>
      <c r="T112" s="24">
        <f t="shared" si="26"/>
        <v>33</v>
      </c>
      <c r="U112" s="8">
        <f t="shared" si="27"/>
        <v>104</v>
      </c>
    </row>
    <row r="113" spans="2:21">
      <c r="B113" s="65" t="s">
        <v>275</v>
      </c>
      <c r="C113" s="45"/>
      <c r="D113" s="108" t="s">
        <v>270</v>
      </c>
      <c r="E113" s="45"/>
      <c r="F113" s="45"/>
      <c r="G113" s="45"/>
      <c r="H113" s="45"/>
      <c r="I113" s="45">
        <v>32</v>
      </c>
      <c r="J113" s="45"/>
      <c r="K113" s="45"/>
      <c r="L113" s="45"/>
      <c r="M113" s="45"/>
      <c r="N113" s="45"/>
      <c r="O113" s="74">
        <f t="shared" si="21"/>
        <v>32</v>
      </c>
      <c r="P113" s="75">
        <f t="shared" si="22"/>
        <v>1</v>
      </c>
      <c r="Q113" s="24">
        <f t="shared" si="23"/>
        <v>0</v>
      </c>
      <c r="R113" s="24">
        <f t="shared" si="24"/>
        <v>0</v>
      </c>
      <c r="S113" s="24">
        <f t="shared" si="25"/>
        <v>0</v>
      </c>
      <c r="T113" s="24">
        <f t="shared" si="26"/>
        <v>32</v>
      </c>
      <c r="U113" s="8">
        <f t="shared" si="27"/>
        <v>108</v>
      </c>
    </row>
    <row r="114" spans="2:21">
      <c r="B114" s="65" t="s">
        <v>222</v>
      </c>
      <c r="C114" s="45"/>
      <c r="D114" s="61" t="s">
        <v>59</v>
      </c>
      <c r="E114" s="45"/>
      <c r="F114" s="45">
        <v>31</v>
      </c>
      <c r="G114" s="45"/>
      <c r="H114" s="45"/>
      <c r="I114" s="45"/>
      <c r="J114" s="45"/>
      <c r="K114" s="45"/>
      <c r="L114" s="45"/>
      <c r="M114" s="45"/>
      <c r="N114" s="45"/>
      <c r="O114" s="74">
        <f t="shared" si="21"/>
        <v>31</v>
      </c>
      <c r="P114" s="75">
        <f t="shared" si="22"/>
        <v>1</v>
      </c>
      <c r="Q114" s="24">
        <f t="shared" si="23"/>
        <v>0</v>
      </c>
      <c r="R114" s="24">
        <f t="shared" si="24"/>
        <v>0</v>
      </c>
      <c r="S114" s="24">
        <f t="shared" si="25"/>
        <v>0</v>
      </c>
      <c r="T114" s="24">
        <f t="shared" si="26"/>
        <v>31</v>
      </c>
      <c r="U114" s="8">
        <f t="shared" si="27"/>
        <v>109</v>
      </c>
    </row>
    <row r="115" spans="2:21">
      <c r="B115" s="65" t="s">
        <v>184</v>
      </c>
      <c r="C115" s="45"/>
      <c r="D115" s="61" t="s">
        <v>59</v>
      </c>
      <c r="E115" s="45">
        <v>1</v>
      </c>
      <c r="F115" s="45"/>
      <c r="G115" s="45">
        <v>30</v>
      </c>
      <c r="H115" s="45"/>
      <c r="I115" s="45"/>
      <c r="J115" s="45"/>
      <c r="K115" s="45"/>
      <c r="L115" s="45"/>
      <c r="M115" s="45"/>
      <c r="N115" s="45"/>
      <c r="O115" s="74">
        <f t="shared" si="21"/>
        <v>31</v>
      </c>
      <c r="P115" s="75">
        <f t="shared" si="22"/>
        <v>2</v>
      </c>
      <c r="Q115" s="24">
        <f t="shared" si="23"/>
        <v>0</v>
      </c>
      <c r="R115" s="24">
        <f t="shared" si="24"/>
        <v>0</v>
      </c>
      <c r="S115" s="24">
        <f t="shared" si="25"/>
        <v>0</v>
      </c>
      <c r="T115" s="24">
        <f t="shared" si="26"/>
        <v>31</v>
      </c>
      <c r="U115" s="8">
        <f t="shared" si="27"/>
        <v>109</v>
      </c>
    </row>
    <row r="116" spans="2:21">
      <c r="B116" s="65" t="s">
        <v>238</v>
      </c>
      <c r="C116" s="45"/>
      <c r="D116" s="94" t="s">
        <v>20</v>
      </c>
      <c r="E116" s="45"/>
      <c r="F116" s="45"/>
      <c r="G116" s="45">
        <v>30</v>
      </c>
      <c r="H116" s="45"/>
      <c r="I116" s="45"/>
      <c r="J116" s="45"/>
      <c r="K116" s="45"/>
      <c r="L116" s="45"/>
      <c r="M116" s="45"/>
      <c r="N116" s="45"/>
      <c r="O116" s="74">
        <f t="shared" si="21"/>
        <v>30</v>
      </c>
      <c r="P116" s="75">
        <f t="shared" si="22"/>
        <v>1</v>
      </c>
      <c r="Q116" s="24">
        <f t="shared" si="23"/>
        <v>0</v>
      </c>
      <c r="R116" s="24">
        <f t="shared" si="24"/>
        <v>0</v>
      </c>
      <c r="S116" s="24">
        <f t="shared" si="25"/>
        <v>0</v>
      </c>
      <c r="T116" s="24">
        <f t="shared" si="26"/>
        <v>30</v>
      </c>
      <c r="U116" s="8">
        <f t="shared" si="27"/>
        <v>111</v>
      </c>
    </row>
    <row r="117" spans="2:21">
      <c r="B117" s="65" t="s">
        <v>121</v>
      </c>
      <c r="C117" s="45"/>
      <c r="D117" s="63" t="s">
        <v>27</v>
      </c>
      <c r="E117" s="45">
        <v>30</v>
      </c>
      <c r="F117" s="45"/>
      <c r="G117" s="45"/>
      <c r="H117" s="45"/>
      <c r="I117" s="45"/>
      <c r="J117" s="45"/>
      <c r="K117" s="45"/>
      <c r="L117" s="45"/>
      <c r="M117" s="45"/>
      <c r="N117" s="45"/>
      <c r="O117" s="74">
        <f t="shared" si="21"/>
        <v>30</v>
      </c>
      <c r="P117" s="75">
        <f t="shared" si="22"/>
        <v>1</v>
      </c>
      <c r="Q117" s="24">
        <f t="shared" si="23"/>
        <v>0</v>
      </c>
      <c r="R117" s="24">
        <f t="shared" si="24"/>
        <v>0</v>
      </c>
      <c r="S117" s="24">
        <f t="shared" si="25"/>
        <v>0</v>
      </c>
      <c r="T117" s="24">
        <f t="shared" si="26"/>
        <v>30</v>
      </c>
      <c r="U117" s="8">
        <f t="shared" si="27"/>
        <v>111</v>
      </c>
    </row>
    <row r="118" spans="2:21">
      <c r="B118" s="65" t="s">
        <v>134</v>
      </c>
      <c r="C118" s="45"/>
      <c r="D118" s="64" t="s">
        <v>61</v>
      </c>
      <c r="E118" s="45">
        <v>30</v>
      </c>
      <c r="F118" s="45"/>
      <c r="G118" s="45"/>
      <c r="H118" s="45"/>
      <c r="I118" s="45"/>
      <c r="J118" s="45"/>
      <c r="K118" s="45"/>
      <c r="L118" s="45"/>
      <c r="M118" s="45"/>
      <c r="N118" s="45"/>
      <c r="O118" s="74">
        <f t="shared" si="21"/>
        <v>30</v>
      </c>
      <c r="P118" s="75">
        <f t="shared" si="22"/>
        <v>1</v>
      </c>
      <c r="Q118" s="24">
        <f t="shared" si="23"/>
        <v>0</v>
      </c>
      <c r="R118" s="24">
        <f t="shared" si="24"/>
        <v>0</v>
      </c>
      <c r="S118" s="24">
        <f t="shared" si="25"/>
        <v>0</v>
      </c>
      <c r="T118" s="24">
        <f t="shared" si="26"/>
        <v>30</v>
      </c>
      <c r="U118" s="8">
        <f t="shared" si="27"/>
        <v>111</v>
      </c>
    </row>
    <row r="119" spans="2:21">
      <c r="B119" s="65" t="s">
        <v>193</v>
      </c>
      <c r="C119" s="45"/>
      <c r="D119" s="89" t="s">
        <v>132</v>
      </c>
      <c r="E119" s="45">
        <v>29</v>
      </c>
      <c r="F119" s="45"/>
      <c r="G119" s="45"/>
      <c r="H119" s="45"/>
      <c r="I119" s="45"/>
      <c r="J119" s="45"/>
      <c r="K119" s="45"/>
      <c r="L119" s="45"/>
      <c r="M119" s="45"/>
      <c r="N119" s="45"/>
      <c r="O119" s="74">
        <f t="shared" si="21"/>
        <v>29</v>
      </c>
      <c r="P119" s="75">
        <f t="shared" si="22"/>
        <v>1</v>
      </c>
      <c r="Q119" s="24">
        <f t="shared" si="23"/>
        <v>0</v>
      </c>
      <c r="R119" s="24">
        <f t="shared" si="24"/>
        <v>0</v>
      </c>
      <c r="S119" s="24">
        <f t="shared" si="25"/>
        <v>0</v>
      </c>
      <c r="T119" s="24">
        <f t="shared" si="26"/>
        <v>29</v>
      </c>
      <c r="U119" s="8">
        <f t="shared" si="27"/>
        <v>114</v>
      </c>
    </row>
    <row r="120" spans="2:21">
      <c r="B120" s="65" t="s">
        <v>285</v>
      </c>
      <c r="C120" s="45"/>
      <c r="D120" s="89" t="s">
        <v>132</v>
      </c>
      <c r="E120" s="45"/>
      <c r="F120" s="45"/>
      <c r="G120" s="45"/>
      <c r="H120" s="45"/>
      <c r="I120" s="45"/>
      <c r="J120" s="45">
        <v>29</v>
      </c>
      <c r="K120" s="45"/>
      <c r="L120" s="45"/>
      <c r="M120" s="45"/>
      <c r="N120" s="45"/>
      <c r="O120" s="74">
        <f t="shared" si="21"/>
        <v>29</v>
      </c>
      <c r="P120" s="75">
        <f t="shared" si="22"/>
        <v>1</v>
      </c>
      <c r="Q120" s="24">
        <f t="shared" si="23"/>
        <v>0</v>
      </c>
      <c r="R120" s="24">
        <f t="shared" si="24"/>
        <v>0</v>
      </c>
      <c r="S120" s="24">
        <f t="shared" si="25"/>
        <v>0</v>
      </c>
      <c r="T120" s="24">
        <f t="shared" si="26"/>
        <v>29</v>
      </c>
      <c r="U120" s="8">
        <f t="shared" si="27"/>
        <v>114</v>
      </c>
    </row>
    <row r="121" spans="2:21">
      <c r="B121" s="65" t="s">
        <v>308</v>
      </c>
      <c r="C121" s="45"/>
      <c r="D121" s="94" t="s">
        <v>20</v>
      </c>
      <c r="E121" s="45"/>
      <c r="F121" s="45"/>
      <c r="G121" s="45"/>
      <c r="H121" s="45"/>
      <c r="I121" s="45"/>
      <c r="J121" s="45"/>
      <c r="K121" s="45"/>
      <c r="L121" s="45"/>
      <c r="M121" s="45"/>
      <c r="N121" s="45">
        <v>29</v>
      </c>
      <c r="O121" s="74">
        <f t="shared" si="21"/>
        <v>29</v>
      </c>
      <c r="P121" s="75">
        <f t="shared" si="22"/>
        <v>1</v>
      </c>
      <c r="Q121" s="24">
        <f t="shared" si="23"/>
        <v>0</v>
      </c>
      <c r="R121" s="24">
        <f t="shared" si="24"/>
        <v>0</v>
      </c>
      <c r="S121" s="24">
        <f t="shared" si="25"/>
        <v>0</v>
      </c>
      <c r="T121" s="24">
        <f t="shared" si="26"/>
        <v>29</v>
      </c>
      <c r="U121" s="8">
        <f t="shared" si="27"/>
        <v>114</v>
      </c>
    </row>
    <row r="122" spans="2:21">
      <c r="B122" s="65" t="s">
        <v>303</v>
      </c>
      <c r="C122" s="45"/>
      <c r="D122" s="93" t="s">
        <v>140</v>
      </c>
      <c r="E122" s="45"/>
      <c r="F122" s="45"/>
      <c r="G122" s="45"/>
      <c r="H122" s="45"/>
      <c r="I122" s="45"/>
      <c r="J122" s="45"/>
      <c r="K122" s="45">
        <v>29</v>
      </c>
      <c r="L122" s="45"/>
      <c r="M122" s="45"/>
      <c r="N122" s="45"/>
      <c r="O122" s="74">
        <f t="shared" si="21"/>
        <v>29</v>
      </c>
      <c r="P122" s="75">
        <f t="shared" si="22"/>
        <v>1</v>
      </c>
      <c r="Q122" s="24">
        <f t="shared" si="23"/>
        <v>0</v>
      </c>
      <c r="R122" s="24">
        <f t="shared" si="24"/>
        <v>0</v>
      </c>
      <c r="S122" s="24">
        <f t="shared" si="25"/>
        <v>0</v>
      </c>
      <c r="T122" s="24">
        <f t="shared" si="26"/>
        <v>29</v>
      </c>
      <c r="U122" s="8">
        <f t="shared" si="27"/>
        <v>114</v>
      </c>
    </row>
    <row r="123" spans="2:21">
      <c r="B123" s="65" t="s">
        <v>221</v>
      </c>
      <c r="C123" s="45"/>
      <c r="D123" s="89" t="s">
        <v>132</v>
      </c>
      <c r="E123" s="45">
        <v>0</v>
      </c>
      <c r="F123" s="45">
        <v>28</v>
      </c>
      <c r="G123" s="45"/>
      <c r="H123" s="45"/>
      <c r="I123" s="45"/>
      <c r="J123" s="45"/>
      <c r="K123" s="45"/>
      <c r="L123" s="45"/>
      <c r="M123" s="45"/>
      <c r="N123" s="45"/>
      <c r="O123" s="74">
        <f t="shared" si="21"/>
        <v>28</v>
      </c>
      <c r="P123" s="75">
        <f t="shared" si="22"/>
        <v>2</v>
      </c>
      <c r="Q123" s="24">
        <f t="shared" si="23"/>
        <v>0</v>
      </c>
      <c r="R123" s="24">
        <f t="shared" si="24"/>
        <v>0</v>
      </c>
      <c r="S123" s="24">
        <f t="shared" si="25"/>
        <v>0</v>
      </c>
      <c r="T123" s="24">
        <f t="shared" si="26"/>
        <v>28</v>
      </c>
      <c r="U123" s="8">
        <f t="shared" si="27"/>
        <v>118</v>
      </c>
    </row>
    <row r="124" spans="2:21">
      <c r="B124" s="65" t="s">
        <v>256</v>
      </c>
      <c r="C124" s="45"/>
      <c r="D124" s="89" t="s">
        <v>132</v>
      </c>
      <c r="E124" s="45"/>
      <c r="F124" s="45"/>
      <c r="G124" s="45"/>
      <c r="H124" s="45">
        <v>28</v>
      </c>
      <c r="I124" s="45"/>
      <c r="J124" s="45"/>
      <c r="K124" s="45"/>
      <c r="L124" s="45"/>
      <c r="M124" s="45"/>
      <c r="N124" s="45"/>
      <c r="O124" s="74">
        <f t="shared" si="21"/>
        <v>28</v>
      </c>
      <c r="P124" s="75">
        <f t="shared" si="22"/>
        <v>1</v>
      </c>
      <c r="Q124" s="24">
        <f t="shared" si="23"/>
        <v>0</v>
      </c>
      <c r="R124" s="24">
        <f t="shared" si="24"/>
        <v>0</v>
      </c>
      <c r="S124" s="24">
        <f t="shared" si="25"/>
        <v>0</v>
      </c>
      <c r="T124" s="24">
        <f t="shared" si="26"/>
        <v>28</v>
      </c>
      <c r="U124" s="8">
        <f t="shared" si="27"/>
        <v>118</v>
      </c>
    </row>
    <row r="125" spans="2:21">
      <c r="B125" s="65" t="s">
        <v>183</v>
      </c>
      <c r="C125" s="45"/>
      <c r="D125" s="61" t="s">
        <v>5</v>
      </c>
      <c r="E125" s="45">
        <v>28</v>
      </c>
      <c r="F125" s="45"/>
      <c r="G125" s="45"/>
      <c r="H125" s="45"/>
      <c r="I125" s="45"/>
      <c r="J125" s="45"/>
      <c r="K125" s="45"/>
      <c r="L125" s="45"/>
      <c r="M125" s="45"/>
      <c r="N125" s="45"/>
      <c r="O125" s="74">
        <f t="shared" si="21"/>
        <v>28</v>
      </c>
      <c r="P125" s="75">
        <f t="shared" si="22"/>
        <v>1</v>
      </c>
      <c r="Q125" s="24">
        <f t="shared" si="23"/>
        <v>0</v>
      </c>
      <c r="R125" s="24">
        <f t="shared" si="24"/>
        <v>0</v>
      </c>
      <c r="S125" s="24">
        <f t="shared" si="25"/>
        <v>0</v>
      </c>
      <c r="T125" s="24">
        <f t="shared" si="26"/>
        <v>28</v>
      </c>
      <c r="U125" s="8">
        <f t="shared" si="27"/>
        <v>118</v>
      </c>
    </row>
    <row r="126" spans="2:21">
      <c r="B126" s="65" t="s">
        <v>283</v>
      </c>
      <c r="C126" s="45"/>
      <c r="D126" s="94" t="s">
        <v>20</v>
      </c>
      <c r="E126" s="45"/>
      <c r="F126" s="45"/>
      <c r="G126" s="45"/>
      <c r="H126" s="45"/>
      <c r="I126" s="45"/>
      <c r="J126" s="45">
        <v>28</v>
      </c>
      <c r="K126" s="45"/>
      <c r="L126" s="45"/>
      <c r="M126" s="45"/>
      <c r="N126" s="45"/>
      <c r="O126" s="74">
        <f t="shared" si="21"/>
        <v>28</v>
      </c>
      <c r="P126" s="75">
        <f t="shared" si="22"/>
        <v>1</v>
      </c>
      <c r="Q126" s="24">
        <f t="shared" si="23"/>
        <v>0</v>
      </c>
      <c r="R126" s="24">
        <f t="shared" si="24"/>
        <v>0</v>
      </c>
      <c r="S126" s="24">
        <f t="shared" si="25"/>
        <v>0</v>
      </c>
      <c r="T126" s="24">
        <f t="shared" si="26"/>
        <v>28</v>
      </c>
      <c r="U126" s="8">
        <f t="shared" si="27"/>
        <v>118</v>
      </c>
    </row>
    <row r="127" spans="2:21">
      <c r="B127" s="65" t="s">
        <v>307</v>
      </c>
      <c r="C127" s="45"/>
      <c r="D127" s="89" t="s">
        <v>132</v>
      </c>
      <c r="E127" s="45"/>
      <c r="F127" s="45"/>
      <c r="G127" s="45"/>
      <c r="H127" s="45"/>
      <c r="I127" s="45"/>
      <c r="J127" s="45"/>
      <c r="K127" s="45"/>
      <c r="L127" s="45"/>
      <c r="M127" s="45"/>
      <c r="N127" s="45">
        <v>27</v>
      </c>
      <c r="O127" s="74">
        <f t="shared" si="21"/>
        <v>27</v>
      </c>
      <c r="P127" s="75">
        <f t="shared" si="22"/>
        <v>1</v>
      </c>
      <c r="Q127" s="24">
        <f t="shared" si="23"/>
        <v>0</v>
      </c>
      <c r="R127" s="24">
        <f t="shared" si="24"/>
        <v>0</v>
      </c>
      <c r="S127" s="24">
        <f t="shared" si="25"/>
        <v>0</v>
      </c>
      <c r="T127" s="24">
        <f t="shared" si="26"/>
        <v>27</v>
      </c>
      <c r="U127" s="8">
        <f t="shared" si="27"/>
        <v>122</v>
      </c>
    </row>
    <row r="128" spans="2:21">
      <c r="B128" s="65" t="s">
        <v>259</v>
      </c>
      <c r="C128" s="45"/>
      <c r="D128" s="61" t="s">
        <v>59</v>
      </c>
      <c r="E128" s="45"/>
      <c r="F128" s="45"/>
      <c r="G128" s="45"/>
      <c r="H128" s="45"/>
      <c r="I128" s="45"/>
      <c r="J128" s="45"/>
      <c r="K128" s="45"/>
      <c r="L128" s="45"/>
      <c r="M128" s="45"/>
      <c r="N128" s="45">
        <v>27</v>
      </c>
      <c r="O128" s="74">
        <f t="shared" si="21"/>
        <v>27</v>
      </c>
      <c r="P128" s="75">
        <f t="shared" si="22"/>
        <v>1</v>
      </c>
      <c r="Q128" s="24">
        <f t="shared" si="23"/>
        <v>0</v>
      </c>
      <c r="R128" s="24">
        <f t="shared" si="24"/>
        <v>0</v>
      </c>
      <c r="S128" s="24">
        <f t="shared" si="25"/>
        <v>0</v>
      </c>
      <c r="T128" s="24">
        <f t="shared" si="26"/>
        <v>27</v>
      </c>
      <c r="U128" s="8">
        <f t="shared" si="27"/>
        <v>122</v>
      </c>
    </row>
    <row r="129" spans="2:21">
      <c r="B129" s="65" t="s">
        <v>276</v>
      </c>
      <c r="C129" s="45"/>
      <c r="D129" s="108" t="s">
        <v>270</v>
      </c>
      <c r="E129" s="45"/>
      <c r="F129" s="45"/>
      <c r="G129" s="45"/>
      <c r="H129" s="45"/>
      <c r="I129" s="45">
        <v>26</v>
      </c>
      <c r="J129" s="45"/>
      <c r="K129" s="45"/>
      <c r="L129" s="45"/>
      <c r="M129" s="45"/>
      <c r="N129" s="45"/>
      <c r="O129" s="74">
        <f t="shared" si="21"/>
        <v>26</v>
      </c>
      <c r="P129" s="75">
        <f t="shared" si="22"/>
        <v>1</v>
      </c>
      <c r="Q129" s="24">
        <f t="shared" si="23"/>
        <v>0</v>
      </c>
      <c r="R129" s="24">
        <f t="shared" si="24"/>
        <v>0</v>
      </c>
      <c r="S129" s="24">
        <f t="shared" si="25"/>
        <v>0</v>
      </c>
      <c r="T129" s="24">
        <f t="shared" si="26"/>
        <v>26</v>
      </c>
      <c r="U129" s="8">
        <f t="shared" si="27"/>
        <v>124</v>
      </c>
    </row>
    <row r="130" spans="2:21">
      <c r="B130" s="65" t="s">
        <v>201</v>
      </c>
      <c r="C130" s="45"/>
      <c r="D130" s="64" t="s">
        <v>61</v>
      </c>
      <c r="E130" s="45">
        <v>25</v>
      </c>
      <c r="F130" s="45"/>
      <c r="G130" s="45"/>
      <c r="H130" s="45"/>
      <c r="I130" s="45"/>
      <c r="J130" s="45"/>
      <c r="K130" s="45"/>
      <c r="L130" s="45"/>
      <c r="M130" s="45"/>
      <c r="N130" s="45"/>
      <c r="O130" s="74">
        <f t="shared" si="21"/>
        <v>25</v>
      </c>
      <c r="P130" s="75">
        <f t="shared" si="22"/>
        <v>1</v>
      </c>
      <c r="Q130" s="24">
        <f t="shared" si="23"/>
        <v>0</v>
      </c>
      <c r="R130" s="24">
        <f t="shared" si="24"/>
        <v>0</v>
      </c>
      <c r="S130" s="24">
        <f t="shared" si="25"/>
        <v>0</v>
      </c>
      <c r="T130" s="24">
        <f t="shared" si="26"/>
        <v>25</v>
      </c>
      <c r="U130" s="8">
        <f t="shared" si="27"/>
        <v>125</v>
      </c>
    </row>
    <row r="131" spans="2:21">
      <c r="B131" s="65" t="s">
        <v>247</v>
      </c>
      <c r="C131" s="45"/>
      <c r="D131" s="94" t="s">
        <v>20</v>
      </c>
      <c r="E131" s="45"/>
      <c r="F131" s="45"/>
      <c r="G131" s="45">
        <v>22</v>
      </c>
      <c r="H131" s="45"/>
      <c r="I131" s="45"/>
      <c r="J131" s="45"/>
      <c r="K131" s="45"/>
      <c r="L131" s="45"/>
      <c r="M131" s="45"/>
      <c r="N131" s="45"/>
      <c r="O131" s="74">
        <f t="shared" si="21"/>
        <v>22</v>
      </c>
      <c r="P131" s="75">
        <f t="shared" si="22"/>
        <v>1</v>
      </c>
      <c r="Q131" s="24">
        <f t="shared" si="23"/>
        <v>0</v>
      </c>
      <c r="R131" s="24">
        <f t="shared" si="24"/>
        <v>0</v>
      </c>
      <c r="S131" s="24">
        <f t="shared" si="25"/>
        <v>0</v>
      </c>
      <c r="T131" s="24">
        <f t="shared" si="26"/>
        <v>22</v>
      </c>
      <c r="U131" s="8">
        <f t="shared" si="27"/>
        <v>126</v>
      </c>
    </row>
    <row r="132" spans="2:21">
      <c r="B132" s="65" t="s">
        <v>200</v>
      </c>
      <c r="C132" s="45"/>
      <c r="D132" s="64" t="s">
        <v>61</v>
      </c>
      <c r="E132" s="45">
        <v>22</v>
      </c>
      <c r="F132" s="45"/>
      <c r="G132" s="45"/>
      <c r="H132" s="45"/>
      <c r="I132" s="45"/>
      <c r="J132" s="45"/>
      <c r="K132" s="45"/>
      <c r="L132" s="45"/>
      <c r="M132" s="45"/>
      <c r="N132" s="45"/>
      <c r="O132" s="74">
        <f t="shared" si="21"/>
        <v>22</v>
      </c>
      <c r="P132" s="75">
        <f t="shared" si="22"/>
        <v>1</v>
      </c>
      <c r="Q132" s="24">
        <f t="shared" si="23"/>
        <v>0</v>
      </c>
      <c r="R132" s="24">
        <f t="shared" si="24"/>
        <v>0</v>
      </c>
      <c r="S132" s="24">
        <f t="shared" si="25"/>
        <v>0</v>
      </c>
      <c r="T132" s="24">
        <f t="shared" si="26"/>
        <v>22</v>
      </c>
      <c r="U132" s="8">
        <f t="shared" si="27"/>
        <v>126</v>
      </c>
    </row>
    <row r="133" spans="2:21">
      <c r="B133" s="65" t="s">
        <v>309</v>
      </c>
      <c r="C133" s="45"/>
      <c r="D133" s="64" t="s">
        <v>61</v>
      </c>
      <c r="E133" s="45"/>
      <c r="F133" s="45"/>
      <c r="G133" s="45"/>
      <c r="H133" s="45"/>
      <c r="I133" s="45"/>
      <c r="J133" s="45"/>
      <c r="K133" s="45"/>
      <c r="L133" s="45"/>
      <c r="M133" s="45"/>
      <c r="N133" s="45">
        <v>22</v>
      </c>
      <c r="O133" s="74">
        <f t="shared" si="21"/>
        <v>22</v>
      </c>
      <c r="P133" s="75">
        <f t="shared" si="22"/>
        <v>1</v>
      </c>
      <c r="Q133" s="24">
        <f t="shared" si="23"/>
        <v>0</v>
      </c>
      <c r="R133" s="24">
        <f t="shared" si="24"/>
        <v>0</v>
      </c>
      <c r="S133" s="24">
        <f t="shared" si="25"/>
        <v>0</v>
      </c>
      <c r="T133" s="24">
        <f t="shared" si="26"/>
        <v>22</v>
      </c>
      <c r="U133" s="8">
        <f t="shared" si="27"/>
        <v>126</v>
      </c>
    </row>
    <row r="134" spans="2:21">
      <c r="B134" s="65" t="s">
        <v>310</v>
      </c>
      <c r="C134" s="45"/>
      <c r="D134" s="89" t="s">
        <v>132</v>
      </c>
      <c r="E134" s="45"/>
      <c r="F134" s="45"/>
      <c r="G134" s="45"/>
      <c r="H134" s="45"/>
      <c r="I134" s="45"/>
      <c r="J134" s="45"/>
      <c r="K134" s="45"/>
      <c r="L134" s="45"/>
      <c r="M134" s="45"/>
      <c r="N134" s="45">
        <v>21</v>
      </c>
      <c r="O134" s="74">
        <f t="shared" ref="O134:O137" si="28">SUM(E134:N134)</f>
        <v>21</v>
      </c>
      <c r="P134" s="75">
        <f t="shared" si="22"/>
        <v>1</v>
      </c>
      <c r="Q134" s="24">
        <f t="shared" ref="Q134:Q137" si="29">IF(P134&lt;8,0,+SMALL((E134:N134),1))</f>
        <v>0</v>
      </c>
      <c r="R134" s="24">
        <f t="shared" si="24"/>
        <v>0</v>
      </c>
      <c r="S134" s="24">
        <f t="shared" si="25"/>
        <v>0</v>
      </c>
      <c r="T134" s="24">
        <f t="shared" ref="T134:T137" si="30">O134-Q134-R134-S134</f>
        <v>21</v>
      </c>
      <c r="U134" s="8">
        <f t="shared" ref="U134:U137" si="31">RANK(T134,$T$6:$T$137,0)</f>
        <v>129</v>
      </c>
    </row>
    <row r="135" spans="2:21">
      <c r="B135" s="65" t="s">
        <v>305</v>
      </c>
      <c r="C135" s="45"/>
      <c r="D135" s="93" t="s">
        <v>140</v>
      </c>
      <c r="E135" s="45"/>
      <c r="F135" s="45"/>
      <c r="G135" s="45"/>
      <c r="H135" s="45"/>
      <c r="I135" s="45"/>
      <c r="J135" s="45"/>
      <c r="K135" s="45">
        <v>20</v>
      </c>
      <c r="L135" s="45"/>
      <c r="M135" s="45"/>
      <c r="N135" s="45"/>
      <c r="O135" s="74">
        <f t="shared" si="28"/>
        <v>20</v>
      </c>
      <c r="P135" s="75">
        <f t="shared" si="22"/>
        <v>1</v>
      </c>
      <c r="Q135" s="24">
        <f t="shared" si="29"/>
        <v>0</v>
      </c>
      <c r="R135" s="24">
        <f t="shared" si="24"/>
        <v>0</v>
      </c>
      <c r="S135" s="24">
        <f t="shared" si="25"/>
        <v>0</v>
      </c>
      <c r="T135" s="24">
        <f t="shared" si="30"/>
        <v>20</v>
      </c>
      <c r="U135" s="8">
        <f t="shared" si="31"/>
        <v>130</v>
      </c>
    </row>
    <row r="136" spans="2:21">
      <c r="B136" s="65" t="s">
        <v>192</v>
      </c>
      <c r="C136" s="45"/>
      <c r="D136" s="94" t="s">
        <v>20</v>
      </c>
      <c r="E136" s="45">
        <v>19</v>
      </c>
      <c r="F136" s="45"/>
      <c r="G136" s="45"/>
      <c r="H136" s="45"/>
      <c r="I136" s="45"/>
      <c r="J136" s="45"/>
      <c r="K136" s="45"/>
      <c r="L136" s="45"/>
      <c r="M136" s="45"/>
      <c r="N136" s="45"/>
      <c r="O136" s="74">
        <f t="shared" si="28"/>
        <v>19</v>
      </c>
      <c r="P136" s="75">
        <f t="shared" si="22"/>
        <v>1</v>
      </c>
      <c r="Q136" s="24">
        <f t="shared" si="29"/>
        <v>0</v>
      </c>
      <c r="R136" s="24">
        <f t="shared" si="24"/>
        <v>0</v>
      </c>
      <c r="S136" s="24">
        <f t="shared" si="25"/>
        <v>0</v>
      </c>
      <c r="T136" s="24">
        <f t="shared" si="30"/>
        <v>19</v>
      </c>
      <c r="U136" s="8">
        <f t="shared" si="31"/>
        <v>131</v>
      </c>
    </row>
    <row r="137" spans="2:21">
      <c r="B137" s="65" t="s">
        <v>288</v>
      </c>
      <c r="C137" s="45"/>
      <c r="D137" s="89" t="s">
        <v>132</v>
      </c>
      <c r="E137" s="45"/>
      <c r="F137" s="45"/>
      <c r="G137" s="45"/>
      <c r="H137" s="45"/>
      <c r="I137" s="45"/>
      <c r="J137" s="45">
        <v>0</v>
      </c>
      <c r="K137" s="45"/>
      <c r="L137" s="45"/>
      <c r="M137" s="45"/>
      <c r="N137" s="45"/>
      <c r="O137" s="74">
        <f t="shared" si="28"/>
        <v>0</v>
      </c>
      <c r="P137" s="75">
        <f t="shared" si="22"/>
        <v>1</v>
      </c>
      <c r="Q137" s="24">
        <f t="shared" si="29"/>
        <v>0</v>
      </c>
      <c r="R137" s="24">
        <f t="shared" si="24"/>
        <v>0</v>
      </c>
      <c r="S137" s="24">
        <f t="shared" si="25"/>
        <v>0</v>
      </c>
      <c r="T137" s="24">
        <f t="shared" si="30"/>
        <v>0</v>
      </c>
      <c r="U137" s="8">
        <f t="shared" si="31"/>
        <v>132</v>
      </c>
    </row>
    <row r="139" spans="2:21">
      <c r="B139" s="268"/>
      <c r="C139" s="268"/>
      <c r="D139" s="268"/>
      <c r="E139" s="29"/>
      <c r="F139" s="29"/>
      <c r="G139" s="29"/>
      <c r="H139" s="29"/>
      <c r="I139" s="29"/>
      <c r="J139" s="29"/>
      <c r="K139" s="29"/>
      <c r="L139" s="29"/>
      <c r="M139" s="29"/>
      <c r="N139" s="29"/>
    </row>
    <row r="141" spans="2:21">
      <c r="O141" s="29"/>
    </row>
  </sheetData>
  <sortState ref="B6:U137">
    <sortCondition ref="U6:U137"/>
  </sortState>
  <mergeCells count="23">
    <mergeCell ref="T2:U2"/>
    <mergeCell ref="B2:C2"/>
    <mergeCell ref="B139:D139"/>
    <mergeCell ref="B4:B5"/>
    <mergeCell ref="C4:C5"/>
    <mergeCell ref="D4:D5"/>
    <mergeCell ref="P4:P5"/>
    <mergeCell ref="E4:E5"/>
    <mergeCell ref="F4:F5"/>
    <mergeCell ref="G4:G5"/>
    <mergeCell ref="H4:H5"/>
    <mergeCell ref="I4:I5"/>
    <mergeCell ref="J4:J5"/>
    <mergeCell ref="K4:K5"/>
    <mergeCell ref="L4:L5"/>
    <mergeCell ref="S4:S5"/>
    <mergeCell ref="T4:T5"/>
    <mergeCell ref="U4:U5"/>
    <mergeCell ref="M4:M5"/>
    <mergeCell ref="N4:N5"/>
    <mergeCell ref="O4:O5"/>
    <mergeCell ref="Q4:Q5"/>
    <mergeCell ref="R4:R5"/>
  </mergeCells>
  <conditionalFormatting sqref="U6:U137">
    <cfRule type="cellIs" dxfId="31" priority="33" operator="equal">
      <formula>3</formula>
    </cfRule>
    <cfRule type="cellIs" dxfId="30" priority="34" operator="equal">
      <formula>2</formula>
    </cfRule>
    <cfRule type="cellIs" dxfId="29" priority="35" operator="equal">
      <formula>1</formula>
    </cfRule>
    <cfRule type="cellIs" dxfId="28" priority="36" operator="between">
      <formula>1</formula>
      <formula>3</formula>
    </cfRule>
  </conditionalFormatting>
  <pageMargins left="0" right="0" top="0" bottom="0" header="0" footer="0"/>
  <pageSetup paperSize="9" scale="80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AP75"/>
  <sheetViews>
    <sheetView zoomScale="81" zoomScaleNormal="8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P10" sqref="AP10"/>
    </sheetView>
  </sheetViews>
  <sheetFormatPr baseColWidth="10" defaultColWidth="11.44140625" defaultRowHeight="14.4"/>
  <cols>
    <col min="1" max="1" width="3.44140625" style="9" customWidth="1"/>
    <col min="2" max="2" width="25" style="12" customWidth="1"/>
    <col min="3" max="3" width="5.109375" style="10" customWidth="1"/>
    <col min="4" max="4" width="15" style="12" customWidth="1"/>
    <col min="5" max="34" width="4.109375" style="11" customWidth="1"/>
    <col min="35" max="35" width="5.44140625" style="11" customWidth="1"/>
    <col min="36" max="39" width="4.44140625" style="12" customWidth="1"/>
    <col min="40" max="40" width="8.44140625" style="12" customWidth="1"/>
    <col min="41" max="41" width="4.44140625" style="12" customWidth="1"/>
    <col min="42" max="42" width="29.44140625" style="12" customWidth="1"/>
    <col min="43" max="16384" width="11.44140625" style="9"/>
  </cols>
  <sheetData>
    <row r="1" spans="1:42" ht="15" thickBot="1">
      <c r="A1" s="4"/>
      <c r="B1" s="4"/>
      <c r="C1" s="5"/>
      <c r="D1" s="4"/>
    </row>
    <row r="2" spans="1:42" ht="20.25" customHeight="1" thickBot="1">
      <c r="A2" s="4"/>
      <c r="B2" s="291" t="s">
        <v>16</v>
      </c>
      <c r="C2" s="292"/>
      <c r="D2" s="39">
        <v>2022</v>
      </c>
      <c r="E2" s="40"/>
      <c r="F2" s="40"/>
      <c r="G2" s="40"/>
      <c r="H2" s="40"/>
      <c r="I2" s="40"/>
      <c r="J2" s="40"/>
      <c r="K2" s="41"/>
      <c r="L2" s="41"/>
      <c r="M2" s="41"/>
      <c r="N2" s="41"/>
      <c r="O2" s="41"/>
      <c r="P2" s="41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298" t="s">
        <v>81</v>
      </c>
      <c r="AL2" s="299"/>
      <c r="AM2" s="299"/>
      <c r="AN2" s="299"/>
      <c r="AO2" s="300"/>
    </row>
    <row r="3" spans="1:42" ht="15" thickBot="1">
      <c r="A3" s="4"/>
      <c r="B3" s="4"/>
      <c r="C3" s="5"/>
      <c r="D3" s="4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42" ht="97.2" customHeight="1" thickBot="1">
      <c r="A4" s="4"/>
      <c r="B4" s="215" t="s">
        <v>79</v>
      </c>
      <c r="C4" s="211" t="s">
        <v>65</v>
      </c>
      <c r="D4" s="213" t="s">
        <v>80</v>
      </c>
      <c r="E4" s="199" t="s">
        <v>111</v>
      </c>
      <c r="F4" s="200"/>
      <c r="G4" s="201"/>
      <c r="H4" s="202" t="s">
        <v>107</v>
      </c>
      <c r="I4" s="203"/>
      <c r="J4" s="204"/>
      <c r="K4" s="217" t="s">
        <v>109</v>
      </c>
      <c r="L4" s="218"/>
      <c r="M4" s="219"/>
      <c r="N4" s="220" t="s">
        <v>113</v>
      </c>
      <c r="O4" s="221"/>
      <c r="P4" s="222"/>
      <c r="Q4" s="223" t="s">
        <v>160</v>
      </c>
      <c r="R4" s="224"/>
      <c r="S4" s="225"/>
      <c r="T4" s="237" t="s">
        <v>106</v>
      </c>
      <c r="U4" s="238"/>
      <c r="V4" s="239"/>
      <c r="W4" s="226" t="s">
        <v>161</v>
      </c>
      <c r="X4" s="227"/>
      <c r="Y4" s="228"/>
      <c r="Z4" s="229" t="s">
        <v>163</v>
      </c>
      <c r="AA4" s="230"/>
      <c r="AB4" s="231"/>
      <c r="AC4" s="240" t="s">
        <v>112</v>
      </c>
      <c r="AD4" s="241"/>
      <c r="AE4" s="242"/>
      <c r="AF4" s="243" t="s">
        <v>108</v>
      </c>
      <c r="AG4" s="244"/>
      <c r="AH4" s="245"/>
      <c r="AI4" s="294" t="s">
        <v>64</v>
      </c>
      <c r="AJ4" s="273" t="s">
        <v>62</v>
      </c>
      <c r="AK4" s="296" t="s">
        <v>67</v>
      </c>
      <c r="AL4" s="250" t="s">
        <v>66</v>
      </c>
      <c r="AM4" s="248" t="s">
        <v>68</v>
      </c>
      <c r="AN4" s="301" t="s">
        <v>71</v>
      </c>
      <c r="AO4" s="235" t="s">
        <v>60</v>
      </c>
    </row>
    <row r="5" spans="1:42" s="12" customFormat="1" ht="15" thickBot="1">
      <c r="A5" s="4"/>
      <c r="B5" s="216"/>
      <c r="C5" s="212"/>
      <c r="D5" s="293"/>
      <c r="E5" s="42" t="s">
        <v>92</v>
      </c>
      <c r="F5" s="42" t="s">
        <v>93</v>
      </c>
      <c r="G5" s="42" t="s">
        <v>94</v>
      </c>
      <c r="H5" s="90" t="s">
        <v>92</v>
      </c>
      <c r="I5" s="90" t="s">
        <v>93</v>
      </c>
      <c r="J5" s="90" t="s">
        <v>94</v>
      </c>
      <c r="K5" s="90" t="s">
        <v>92</v>
      </c>
      <c r="L5" s="90" t="s">
        <v>93</v>
      </c>
      <c r="M5" s="90" t="s">
        <v>94</v>
      </c>
      <c r="N5" s="42" t="s">
        <v>92</v>
      </c>
      <c r="O5" s="91" t="s">
        <v>93</v>
      </c>
      <c r="P5" s="92" t="s">
        <v>94</v>
      </c>
      <c r="Q5" s="90" t="s">
        <v>92</v>
      </c>
      <c r="R5" s="90" t="s">
        <v>93</v>
      </c>
      <c r="S5" s="90" t="s">
        <v>94</v>
      </c>
      <c r="T5" s="42" t="s">
        <v>92</v>
      </c>
      <c r="U5" s="42" t="s">
        <v>93</v>
      </c>
      <c r="V5" s="42" t="s">
        <v>94</v>
      </c>
      <c r="W5" s="90" t="s">
        <v>92</v>
      </c>
      <c r="X5" s="90" t="s">
        <v>93</v>
      </c>
      <c r="Y5" s="90" t="s">
        <v>94</v>
      </c>
      <c r="Z5" s="90" t="s">
        <v>92</v>
      </c>
      <c r="AA5" s="90" t="s">
        <v>93</v>
      </c>
      <c r="AB5" s="90" t="s">
        <v>94</v>
      </c>
      <c r="AC5" s="90" t="s">
        <v>92</v>
      </c>
      <c r="AD5" s="90" t="s">
        <v>93</v>
      </c>
      <c r="AE5" s="90" t="s">
        <v>94</v>
      </c>
      <c r="AF5" s="42" t="s">
        <v>92</v>
      </c>
      <c r="AG5" s="42" t="s">
        <v>93</v>
      </c>
      <c r="AH5" s="42" t="s">
        <v>94</v>
      </c>
      <c r="AI5" s="295"/>
      <c r="AJ5" s="274"/>
      <c r="AK5" s="297"/>
      <c r="AL5" s="251"/>
      <c r="AM5" s="249"/>
      <c r="AN5" s="302"/>
      <c r="AO5" s="236"/>
    </row>
    <row r="6" spans="1:42">
      <c r="B6" s="60" t="s">
        <v>165</v>
      </c>
      <c r="C6" s="45"/>
      <c r="D6" s="62" t="s">
        <v>9</v>
      </c>
      <c r="E6" s="8">
        <f>IF(VLOOKUP($B6,'Dames BRUT'!$B$6:$E$74,4,FALSE)="","",(VLOOKUP($B6,'Dames BRUT'!$B$6:$E$74,4,FALSE)))</f>
        <v>13</v>
      </c>
      <c r="F6" s="8">
        <f>IF(VLOOKUP($B6,'Dames NET'!$B$6:E$74,4,FALSE)="","",(VLOOKUP($B6,'Dames NET'!$B$6:$E$74,4,FALSE)))</f>
        <v>35</v>
      </c>
      <c r="G6" s="76">
        <f t="shared" ref="G6:G37" si="0">IF(F6="","",SUM(E6:F6))</f>
        <v>48</v>
      </c>
      <c r="H6" s="8">
        <f>IF(VLOOKUP($B6,'Dames BRUT'!$B$6:$F$74,5,FALSE)="","",(VLOOKUP($B6,'Dames BRUT'!$B$6:$F$74,5,FALSE)))</f>
        <v>12</v>
      </c>
      <c r="I6" s="8">
        <f>IF(VLOOKUP($B6,'Dames NET'!$B$6:$F$74,5,FALSE)="","",(VLOOKUP($B6,'Dames NET'!$B$6:$F$74,5,FALSE)))</f>
        <v>36</v>
      </c>
      <c r="J6" s="76">
        <f t="shared" ref="J6:J37" si="1">IF(I6="","",SUM(H6:I6))</f>
        <v>48</v>
      </c>
      <c r="K6" s="8">
        <f>IF(VLOOKUP($B6,'Dames BRUT'!$B$6:$G$74,6,FALSE)="","",(VLOOKUP($B6,'Dames BRUT'!$B$6:$G$74,6,FALSE)))</f>
        <v>17</v>
      </c>
      <c r="L6" s="8">
        <f>IF(VLOOKUP($B6,'Dames NET'!$B$6:$G$74,6,FALSE)="","",(VLOOKUP($B6,'Dames NET'!$B$6:$G$74,6,FALSE)))</f>
        <v>40</v>
      </c>
      <c r="M6" s="76">
        <f t="shared" ref="M6:M37" si="2">IF(L6="","",SUM(K6:L6))</f>
        <v>57</v>
      </c>
      <c r="N6" s="8" t="str">
        <f>IF(VLOOKUP($B6,'Dames BRUT'!$B$6:$H$74,7,FALSE)="","",(VLOOKUP($B6,'Dames BRUT'!$B$6:$H$74,7,FALSE)))</f>
        <v/>
      </c>
      <c r="O6" s="8" t="str">
        <f>IF(VLOOKUP($B6,'Dames NET'!$B$6:$H$74,7,FALSE)="","",(VLOOKUP($B6,'Dames NET'!$B$6:$H$74,7,FALSE)))</f>
        <v/>
      </c>
      <c r="P6" s="76" t="str">
        <f t="shared" ref="P6:P37" si="3">IF(O6="","",SUM(N6:O6))</f>
        <v/>
      </c>
      <c r="Q6" s="8">
        <f>IF(VLOOKUP($B6,'Dames BRUT'!$B$6:$I$74,8,FALSE)="","",(VLOOKUP($B6,'Dames BRUT'!$B$6:$I$74,8,FALSE)))</f>
        <v>15</v>
      </c>
      <c r="R6" s="8">
        <f>IF(VLOOKUP($B6,'Dames NET'!$B$6:$I$74,8,FALSE)="","",(VLOOKUP($B6,'Dames NET'!$B$6:$I$74,8,FALSE)))</f>
        <v>39</v>
      </c>
      <c r="S6" s="76">
        <f t="shared" ref="S6:S37" si="4">IF(R6="","",SUM(Q6:R6))</f>
        <v>54</v>
      </c>
      <c r="T6" s="8">
        <f>IF(VLOOKUP($B6,'Dames BRUT'!$B$6:$J$74,9,FALSE)="","",(VLOOKUP($B6,'Dames BRUT'!$B$6:$J$74,9,FALSE)))</f>
        <v>19</v>
      </c>
      <c r="U6" s="8">
        <f>IF(VLOOKUP($B6,'Dames NET'!$B$6:$J$74,9,FALSE)="","",(VLOOKUP($B6,'Dames NET'!$B$6:$J$74,9,FALSE)))</f>
        <v>25</v>
      </c>
      <c r="V6" s="76">
        <f t="shared" ref="V6:V37" si="5">IF(U6="","",SUM(T6:U6))</f>
        <v>44</v>
      </c>
      <c r="W6" s="8">
        <f>IF(VLOOKUP($B6,'Dames BRUT'!$B$6:$K$74,10,FALSE)="","",(VLOOKUP($B6,'Dames BRUT'!$B$6:$K$74,10,FALSE)))</f>
        <v>10</v>
      </c>
      <c r="X6" s="8">
        <f>IF(VLOOKUP($B6,'Dames NET'!$B$6:$K$74,10,FALSE)="","",(VLOOKUP($B6,'Dames NET'!$B$6:$K$74,10,FALSE)))</f>
        <v>25</v>
      </c>
      <c r="Y6" s="76">
        <f t="shared" ref="Y6:Y37" si="6">IF(X6="","",SUM(W6:X6))</f>
        <v>35</v>
      </c>
      <c r="Z6" s="8">
        <f>IF(VLOOKUP($B6,'Dames BRUT'!$B$6:$L$74,11,FALSE)="","",(VLOOKUP($B6,'Dames BRUT'!$B$6:$L$74,11,FALSE)))</f>
        <v>20</v>
      </c>
      <c r="AA6" s="8">
        <f>IF(VLOOKUP($B6,'Dames NET'!$B$6:$L$74,11,FALSE)="","",(VLOOKUP($B6,'Dames NET'!$B$6:$L$74,11,FALSE)))</f>
        <v>39</v>
      </c>
      <c r="AB6" s="76">
        <f t="shared" ref="AB6:AB37" si="7">IF(AA6="","",SUM(Z6:AA6))</f>
        <v>59</v>
      </c>
      <c r="AC6" s="8">
        <f>IF(VLOOKUP($B6,'Dames BRUT'!$B$6:$M$74,12,FALSE)="","",(VLOOKUP($B6,'Dames BRUT'!$B$6:$M$74,12,FALSE)))</f>
        <v>10</v>
      </c>
      <c r="AD6" s="8">
        <f>IF(VLOOKUP($B6,'Dames NET'!$B$6:$M$74,12,FALSE)="","",(VLOOKUP($B6,'Dames NET'!$B$6:$M$74,12,FALSE)))</f>
        <v>27</v>
      </c>
      <c r="AE6" s="76">
        <f t="shared" ref="AE6:AE37" si="8">IF(AD6="","",SUM(AC6:AD6))</f>
        <v>37</v>
      </c>
      <c r="AF6" s="8">
        <f>IF(VLOOKUP($B6,'Dames BRUT'!$B$6:$N$74,13,FALSE)="","",(VLOOKUP($B6,'Dames BRUT'!$B$6:$N$74,13,FALSE)))</f>
        <v>14</v>
      </c>
      <c r="AG6" s="8">
        <f>IF(VLOOKUP($B6,'Dames NET'!$B$6:$N$74,13,FALSE)="","",(VLOOKUP($B6,'Dames NET'!$B$6:$N$74,13,FALSE)))</f>
        <v>28</v>
      </c>
      <c r="AH6" s="76">
        <f t="shared" ref="AH6:AH37" si="9">IF(AG6="","",SUM(AF6:AG6))</f>
        <v>42</v>
      </c>
      <c r="AI6" s="76">
        <f t="shared" ref="AI6:AI37" si="10">SUM(G6,J6,M6,P6,S6,V6,Y6,AB6,AE6,AH6)</f>
        <v>424</v>
      </c>
      <c r="AJ6" s="24">
        <f t="shared" ref="AJ6:AJ37" si="11">+COUNT(G6,J6,M6,P6,S6,V6,Y6,AB6,AE6,AH6)</f>
        <v>9</v>
      </c>
      <c r="AK6" s="24">
        <f>IF(AJ6&lt;8,0,+SMALL(($G6,$J6,$M6,$P6,$S6,$V6,$Y6,$AB6,$AE6,$AH6),1))</f>
        <v>35</v>
      </c>
      <c r="AL6" s="24">
        <f>IF(AJ6&lt;9,0,+SMALL(($G6,$J6,$M6,$P6,$S6,$V6,$Y6,$AB6,$AE6,$AH6),2))</f>
        <v>37</v>
      </c>
      <c r="AM6" s="24">
        <f>IF(AJ6&lt;10,0,+SMALL(($G6,$J6,$M6,$P6,$S6,$V6,$Y6,$AB6,$AE6,$AH6),3))</f>
        <v>0</v>
      </c>
      <c r="AN6" s="24">
        <f t="shared" ref="AN6:AN37" si="12">AI6-AK6-AL6-AM6</f>
        <v>352</v>
      </c>
      <c r="AO6" s="8">
        <f t="shared" ref="AO6:AO37" si="13">RANK(AN6,$AN$7:$AN$74,0)</f>
        <v>1</v>
      </c>
      <c r="AP6" s="7" t="s">
        <v>312</v>
      </c>
    </row>
    <row r="7" spans="1:42">
      <c r="B7" s="74" t="s">
        <v>157</v>
      </c>
      <c r="C7" s="8"/>
      <c r="D7" s="168" t="s">
        <v>61</v>
      </c>
      <c r="E7" s="8">
        <f>IF(VLOOKUP($B7,'Dames BRUT'!$B$6:$E$74,4,FALSE)="","",(VLOOKUP($B7,'Dames BRUT'!$B$6:$E$74,4,FALSE)))</f>
        <v>10</v>
      </c>
      <c r="F7" s="8">
        <f>IF(VLOOKUP($B7,'Dames NET'!$B$6:E$74,4,FALSE)="","",(VLOOKUP($B7,'Dames NET'!$B$6:$E$74,4,FALSE)))</f>
        <v>29</v>
      </c>
      <c r="G7" s="76">
        <f t="shared" si="0"/>
        <v>39</v>
      </c>
      <c r="H7" s="8">
        <f>IF(VLOOKUP($B7,'Dames BRUT'!$B$6:$F$74,5,FALSE)="","",(VLOOKUP($B7,'Dames BRUT'!$B$6:$F$74,5,FALSE)))</f>
        <v>14</v>
      </c>
      <c r="I7" s="8">
        <f>IF(VLOOKUP($B7,'Dames NET'!$B$6:$F$74,5,FALSE)="","",(VLOOKUP($B7,'Dames NET'!$B$6:$F$74,5,FALSE)))</f>
        <v>35</v>
      </c>
      <c r="J7" s="76">
        <f t="shared" si="1"/>
        <v>49</v>
      </c>
      <c r="K7" s="8" t="str">
        <f>IF(VLOOKUP($B7,'Dames BRUT'!$B$6:$G$74,6,FALSE)="","",(VLOOKUP($B7,'Dames BRUT'!$B$6:$G$74,6,FALSE)))</f>
        <v/>
      </c>
      <c r="L7" s="8" t="str">
        <f>IF(VLOOKUP($B7,'Dames NET'!$B$6:$G$74,6,FALSE)="","",(VLOOKUP($B7,'Dames NET'!$B$6:$G$74,6,FALSE)))</f>
        <v/>
      </c>
      <c r="M7" s="76" t="str">
        <f t="shared" si="2"/>
        <v/>
      </c>
      <c r="N7" s="8">
        <f>IF(VLOOKUP($B7,'Dames BRUT'!$B$6:$H$74,7,FALSE)="","",(VLOOKUP($B7,'Dames BRUT'!$B$6:$H$74,7,FALSE)))</f>
        <v>17</v>
      </c>
      <c r="O7" s="8">
        <f>IF(VLOOKUP($B7,'Dames NET'!$B$6:$H$74,7,FALSE)="","",(VLOOKUP($B7,'Dames NET'!$B$6:$H$74,7,FALSE)))</f>
        <v>39</v>
      </c>
      <c r="P7" s="76">
        <f t="shared" si="3"/>
        <v>56</v>
      </c>
      <c r="Q7" s="8">
        <f>IF(VLOOKUP($B7,'Dames BRUT'!$B$6:$I$74,8,FALSE)="","",(VLOOKUP($B7,'Dames BRUT'!$B$6:$I$74,8,FALSE)))</f>
        <v>8</v>
      </c>
      <c r="R7" s="8">
        <f>IF(VLOOKUP($B7,'Dames NET'!$B$6:$I$74,8,FALSE)="","",(VLOOKUP($B7,'Dames NET'!$B$6:$I$74,8,FALSE)))</f>
        <v>31</v>
      </c>
      <c r="S7" s="76">
        <f t="shared" si="4"/>
        <v>39</v>
      </c>
      <c r="T7" s="8">
        <f>IF(VLOOKUP($B7,'Dames BRUT'!$B$6:$J$74,9,FALSE)="","",(VLOOKUP($B7,'Dames BRUT'!$B$6:$J$74,9,FALSE)))</f>
        <v>15</v>
      </c>
      <c r="U7" s="8">
        <f>IF(VLOOKUP($B7,'Dames NET'!$B$6:$J$74,9,FALSE)="","",(VLOOKUP($B7,'Dames NET'!$B$6:$J$74,9,FALSE)))</f>
        <v>32</v>
      </c>
      <c r="V7" s="76">
        <f t="shared" si="5"/>
        <v>47</v>
      </c>
      <c r="W7" s="8">
        <f>IF(VLOOKUP($B7,'Dames BRUT'!$B$6:$K$74,10,FALSE)="","",(VLOOKUP($B7,'Dames BRUT'!$B$6:$K$74,10,FALSE)))</f>
        <v>14</v>
      </c>
      <c r="X7" s="8">
        <f>IF(VLOOKUP($B7,'Dames NET'!$B$6:$K$74,10,FALSE)="","",(VLOOKUP($B7,'Dames NET'!$B$6:$K$74,10,FALSE)))</f>
        <v>34</v>
      </c>
      <c r="Y7" s="76">
        <f t="shared" si="6"/>
        <v>48</v>
      </c>
      <c r="Z7" s="8">
        <f>IF(VLOOKUP($B7,'Dames BRUT'!$B$6:$L$74,11,FALSE)="","",(VLOOKUP($B7,'Dames BRUT'!$B$6:$L$74,11,FALSE)))</f>
        <v>15</v>
      </c>
      <c r="AA7" s="8">
        <f>IF(VLOOKUP($B7,'Dames NET'!$B$6:$L$74,11,FALSE)="","",(VLOOKUP($B7,'Dames NET'!$B$6:$L$74,11,FALSE)))</f>
        <v>34</v>
      </c>
      <c r="AB7" s="76">
        <f t="shared" si="7"/>
        <v>49</v>
      </c>
      <c r="AC7" s="8">
        <f>IF(VLOOKUP($B7,'Dames BRUT'!$B$6:$M$74,12,FALSE)="","",(VLOOKUP($B7,'Dames BRUT'!$B$6:$M$74,12,FALSE)))</f>
        <v>17</v>
      </c>
      <c r="AD7" s="8">
        <f>IF(VLOOKUP($B7,'Dames NET'!$B$6:$M$74,12,FALSE)="","",(VLOOKUP($B7,'Dames NET'!$B$6:$M$74,12,FALSE)))</f>
        <v>37</v>
      </c>
      <c r="AE7" s="76">
        <f t="shared" si="8"/>
        <v>54</v>
      </c>
      <c r="AF7" s="8">
        <f>IF(VLOOKUP($B7,'Dames BRUT'!$B$6:$N$74,13,FALSE)="","",(VLOOKUP($B7,'Dames BRUT'!$B$6:$N$74,13,FALSE)))</f>
        <v>15</v>
      </c>
      <c r="AG7" s="8">
        <f>IF(VLOOKUP($B7,'Dames NET'!$B$6:$N$74,13,FALSE)="","",(VLOOKUP($B7,'Dames NET'!$B$6:$N$74,13,FALSE)))</f>
        <v>34</v>
      </c>
      <c r="AH7" s="76">
        <f t="shared" si="9"/>
        <v>49</v>
      </c>
      <c r="AI7" s="76">
        <f t="shared" si="10"/>
        <v>430</v>
      </c>
      <c r="AJ7" s="24">
        <f t="shared" si="11"/>
        <v>9</v>
      </c>
      <c r="AK7" s="24">
        <f>IF(AJ7&lt;8,0,+SMALL(($G7,$J7,$M7,$P7,$S7,$V7,$Y7,$AB7,$AE7,$AH7),1))</f>
        <v>39</v>
      </c>
      <c r="AL7" s="24">
        <f>IF(AJ7&lt;9,0,+SMALL(($G7,$J7,$M7,$P7,$S7,$V7,$Y7,$AB7,$AE7,$AH7),2))</f>
        <v>39</v>
      </c>
      <c r="AM7" s="24">
        <f>IF(AJ7&lt;10,0,+SMALL(($G7,$J7,$M7,$P7,$S7,$V7,$Y7,$AB7,$AE7,$AH7),3))</f>
        <v>0</v>
      </c>
      <c r="AN7" s="24">
        <f t="shared" si="12"/>
        <v>352</v>
      </c>
      <c r="AO7" s="8">
        <f t="shared" si="13"/>
        <v>1</v>
      </c>
    </row>
    <row r="8" spans="1:42">
      <c r="B8" s="60" t="s">
        <v>167</v>
      </c>
      <c r="C8" s="45"/>
      <c r="D8" s="61" t="s">
        <v>5</v>
      </c>
      <c r="E8" s="8">
        <f>IF(VLOOKUP($B8,'Dames BRUT'!$B$6:$E$74,4,FALSE)="","",(VLOOKUP($B8,'Dames BRUT'!$B$6:$E$74,4,FALSE)))</f>
        <v>17</v>
      </c>
      <c r="F8" s="8">
        <f>IF(VLOOKUP($B8,'Dames NET'!$B$6:E$74,4,FALSE)="","",(VLOOKUP($B8,'Dames NET'!$B$6:$E$74,4,FALSE)))</f>
        <v>30</v>
      </c>
      <c r="G8" s="76">
        <f t="shared" si="0"/>
        <v>47</v>
      </c>
      <c r="H8" s="8">
        <f>IF(VLOOKUP($B8,'Dames BRUT'!$B$6:$F$74,5,FALSE)="","",(VLOOKUP($B8,'Dames BRUT'!$B$6:$F$74,5,FALSE)))</f>
        <v>18</v>
      </c>
      <c r="I8" s="8">
        <f>IF(VLOOKUP($B8,'Dames NET'!$B$6:$F$74,5,FALSE)="","",(VLOOKUP($B8,'Dames NET'!$B$6:$F$74,5,FALSE)))</f>
        <v>31</v>
      </c>
      <c r="J8" s="76">
        <f t="shared" si="1"/>
        <v>49</v>
      </c>
      <c r="K8" s="8">
        <f>IF(VLOOKUP($B8,'Dames BRUT'!$B$6:$G$74,6,FALSE)="","",(VLOOKUP($B8,'Dames BRUT'!$B$6:$G$74,6,FALSE)))</f>
        <v>20</v>
      </c>
      <c r="L8" s="8">
        <f>IF(VLOOKUP($B8,'Dames NET'!$B$6:$G$74,6,FALSE)="","",(VLOOKUP($B8,'Dames NET'!$B$6:$G$74,6,FALSE)))</f>
        <v>30</v>
      </c>
      <c r="M8" s="76">
        <f t="shared" si="2"/>
        <v>50</v>
      </c>
      <c r="N8" s="8">
        <f>IF(VLOOKUP($B8,'Dames BRUT'!$B$6:$H$74,7,FALSE)="","",(VLOOKUP($B8,'Dames BRUT'!$B$6:$H$74,7,FALSE)))</f>
        <v>15</v>
      </c>
      <c r="O8" s="8">
        <f>IF(VLOOKUP($B8,'Dames NET'!$B$6:$H$74,7,FALSE)="","",(VLOOKUP($B8,'Dames NET'!$B$6:$H$74,7,FALSE)))</f>
        <v>29</v>
      </c>
      <c r="P8" s="76">
        <f t="shared" si="3"/>
        <v>44</v>
      </c>
      <c r="Q8" s="8">
        <f>IF(VLOOKUP($B8,'Dames BRUT'!$B$6:$I$74,8,FALSE)="","",(VLOOKUP($B8,'Dames BRUT'!$B$6:$I$74,8,FALSE)))</f>
        <v>15</v>
      </c>
      <c r="R8" s="8">
        <f>IF(VLOOKUP($B8,'Dames NET'!$B$6:$I$74,8,FALSE)="","",(VLOOKUP($B8,'Dames NET'!$B$6:$I$74,8,FALSE)))</f>
        <v>31</v>
      </c>
      <c r="S8" s="76">
        <f t="shared" si="4"/>
        <v>46</v>
      </c>
      <c r="T8" s="8" t="str">
        <f>IF(VLOOKUP($B8,'Dames BRUT'!$B$6:$J$74,9,FALSE)="","",(VLOOKUP($B8,'Dames BRUT'!$B$6:$J$74,9,FALSE)))</f>
        <v/>
      </c>
      <c r="U8" s="8" t="str">
        <f>IF(VLOOKUP($B8,'Dames NET'!$B$6:$J$74,9,FALSE)="","",(VLOOKUP($B8,'Dames NET'!$B$6:$J$74,9,FALSE)))</f>
        <v/>
      </c>
      <c r="V8" s="76" t="str">
        <f t="shared" si="5"/>
        <v/>
      </c>
      <c r="W8" s="8">
        <f>IF(VLOOKUP($B8,'Dames BRUT'!$B$6:$K$74,10,FALSE)="","",(VLOOKUP($B8,'Dames BRUT'!$B$6:$K$74,10,FALSE)))</f>
        <v>15</v>
      </c>
      <c r="X8" s="8">
        <f>IF(VLOOKUP($B8,'Dames NET'!$B$6:$K$74,10,FALSE)="","",(VLOOKUP($B8,'Dames NET'!$B$6:$K$74,10,FALSE)))</f>
        <v>29</v>
      </c>
      <c r="Y8" s="76">
        <f t="shared" si="6"/>
        <v>44</v>
      </c>
      <c r="Z8" s="8">
        <f>IF(VLOOKUP($B8,'Dames BRUT'!$B$6:$L$74,11,FALSE)="","",(VLOOKUP($B8,'Dames BRUT'!$B$6:$L$74,11,FALSE)))</f>
        <v>20</v>
      </c>
      <c r="AA8" s="8">
        <f>IF(VLOOKUP($B8,'Dames NET'!$B$6:$L$74,11,FALSE)="","",(VLOOKUP($B8,'Dames NET'!$B$6:$L$74,11,FALSE)))</f>
        <v>32</v>
      </c>
      <c r="AB8" s="76">
        <f t="shared" si="7"/>
        <v>52</v>
      </c>
      <c r="AC8" s="8" t="str">
        <f>IF(VLOOKUP($B8,'Dames BRUT'!$B$6:$M$74,12,FALSE)="","",(VLOOKUP($B8,'Dames BRUT'!$B$6:$M$74,12,FALSE)))</f>
        <v/>
      </c>
      <c r="AD8" s="8" t="str">
        <f>IF(VLOOKUP($B8,'Dames NET'!$B$6:$M$74,12,FALSE)="","",(VLOOKUP($B8,'Dames NET'!$B$6:$M$74,12,FALSE)))</f>
        <v/>
      </c>
      <c r="AE8" s="76" t="str">
        <f t="shared" si="8"/>
        <v/>
      </c>
      <c r="AF8" s="8">
        <f>IF(VLOOKUP($B8,'Dames BRUT'!$B$6:$N$74,13,FALSE)="","",(VLOOKUP($B8,'Dames BRUT'!$B$6:$N$74,13,FALSE)))</f>
        <v>23</v>
      </c>
      <c r="AG8" s="8">
        <f>IF(VLOOKUP($B8,'Dames NET'!$B$6:$N$74,13,FALSE)="","",(VLOOKUP($B8,'Dames NET'!$B$6:$N$74,13,FALSE)))</f>
        <v>38</v>
      </c>
      <c r="AH8" s="76">
        <f t="shared" si="9"/>
        <v>61</v>
      </c>
      <c r="AI8" s="76">
        <f t="shared" si="10"/>
        <v>393</v>
      </c>
      <c r="AJ8" s="24">
        <f t="shared" si="11"/>
        <v>8</v>
      </c>
      <c r="AK8" s="24">
        <f>IF(AJ8&lt;8,0,+SMALL(($G8,$J8,$M8,$P8,$S8,$V8,$Y8,$AB8,$AE8,$AH8),1))</f>
        <v>44</v>
      </c>
      <c r="AL8" s="24">
        <f>IF(AJ8&lt;9,0,+SMALL(($G8,$J8,$M8,$P8,$S8,$V8,$Y8,$AB8,$AE8,$AH8),2))</f>
        <v>0</v>
      </c>
      <c r="AM8" s="24">
        <f>IF(AJ8&lt;10,0,+SMALL(($G8,$J8,$M8,$P8,$S8,$V8,$Y8,$AB8,$AE8,$AH8),3))</f>
        <v>0</v>
      </c>
      <c r="AN8" s="24">
        <f t="shared" si="12"/>
        <v>349</v>
      </c>
      <c r="AO8" s="8">
        <f t="shared" si="13"/>
        <v>2</v>
      </c>
    </row>
    <row r="9" spans="1:42">
      <c r="B9" s="60" t="s">
        <v>115</v>
      </c>
      <c r="C9" s="45"/>
      <c r="D9" s="62" t="s">
        <v>9</v>
      </c>
      <c r="E9" s="8">
        <f>IF(VLOOKUP($B9,'Dames BRUT'!$B$6:$E$74,4,FALSE)="","",(VLOOKUP($B9,'Dames BRUT'!$B$6:$E$74,4,FALSE)))</f>
        <v>9</v>
      </c>
      <c r="F9" s="8">
        <f>IF(VLOOKUP($B9,'Dames NET'!$B$6:E$74,4,FALSE)="","",(VLOOKUP($B9,'Dames NET'!$B$6:$E$74,4,FALSE)))</f>
        <v>34</v>
      </c>
      <c r="G9" s="76">
        <f t="shared" si="0"/>
        <v>43</v>
      </c>
      <c r="H9" s="8">
        <f>IF(VLOOKUP($B9,'Dames BRUT'!$B$6:$F$74,5,FALSE)="","",(VLOOKUP($B9,'Dames BRUT'!$B$6:$F$74,5,FALSE)))</f>
        <v>8</v>
      </c>
      <c r="I9" s="8">
        <f>IF(VLOOKUP($B9,'Dames NET'!$B$6:$F$74,5,FALSE)="","",(VLOOKUP($B9,'Dames NET'!$B$6:$F$74,5,FALSE)))</f>
        <v>31</v>
      </c>
      <c r="J9" s="76">
        <f t="shared" si="1"/>
        <v>39</v>
      </c>
      <c r="K9" s="8">
        <f>IF(VLOOKUP($B9,'Dames BRUT'!$B$6:$G$74,6,FALSE)="","",(VLOOKUP($B9,'Dames BRUT'!$B$6:$G$74,6,FALSE)))</f>
        <v>12</v>
      </c>
      <c r="L9" s="8">
        <f>IF(VLOOKUP($B9,'Dames NET'!$B$6:$G$74,6,FALSE)="","",(VLOOKUP($B9,'Dames NET'!$B$6:$G$74,6,FALSE)))</f>
        <v>34</v>
      </c>
      <c r="M9" s="76">
        <f t="shared" si="2"/>
        <v>46</v>
      </c>
      <c r="N9" s="8">
        <f>IF(VLOOKUP($B9,'Dames BRUT'!$B$6:$H$74,7,FALSE)="","",(VLOOKUP($B9,'Dames BRUT'!$B$6:$H$74,7,FALSE)))</f>
        <v>8</v>
      </c>
      <c r="O9" s="8">
        <f>IF(VLOOKUP($B9,'Dames NET'!$B$6:$H$74,7,FALSE)="","",(VLOOKUP($B9,'Dames NET'!$B$6:$H$74,7,FALSE)))</f>
        <v>33</v>
      </c>
      <c r="P9" s="76">
        <f t="shared" si="3"/>
        <v>41</v>
      </c>
      <c r="Q9" s="8">
        <f>IF(VLOOKUP($B9,'Dames BRUT'!$B$6:$I$74,8,FALSE)="","",(VLOOKUP($B9,'Dames BRUT'!$B$6:$I$74,8,FALSE)))</f>
        <v>10</v>
      </c>
      <c r="R9" s="8">
        <f>IF(VLOOKUP($B9,'Dames NET'!$B$6:$I$74,8,FALSE)="","",(VLOOKUP($B9,'Dames NET'!$B$6:$I$74,8,FALSE)))</f>
        <v>34</v>
      </c>
      <c r="S9" s="76">
        <f t="shared" si="4"/>
        <v>44</v>
      </c>
      <c r="T9" s="8" t="str">
        <f>IF(VLOOKUP($B9,'Dames BRUT'!$B$6:$J$74,9,FALSE)="","",(VLOOKUP($B9,'Dames BRUT'!$B$6:$J$74,9,FALSE)))</f>
        <v/>
      </c>
      <c r="U9" s="8" t="str">
        <f>IF(VLOOKUP($B9,'Dames NET'!$B$6:$J$74,9,FALSE)="","",(VLOOKUP($B9,'Dames NET'!$B$6:$J$74,9,FALSE)))</f>
        <v/>
      </c>
      <c r="V9" s="76" t="str">
        <f t="shared" si="5"/>
        <v/>
      </c>
      <c r="W9" s="8">
        <f>IF(VLOOKUP($B9,'Dames BRUT'!$B$6:$K$74,10,FALSE)="","",(VLOOKUP($B9,'Dames BRUT'!$B$6:$K$74,10,FALSE)))</f>
        <v>6</v>
      </c>
      <c r="X9" s="8">
        <f>IF(VLOOKUP($B9,'Dames NET'!$B$6:$K$74,10,FALSE)="","",(VLOOKUP($B9,'Dames NET'!$B$6:$K$74,10,FALSE)))</f>
        <v>26</v>
      </c>
      <c r="Y9" s="76">
        <f t="shared" si="6"/>
        <v>32</v>
      </c>
      <c r="Z9" s="8">
        <f>IF(VLOOKUP($B9,'Dames BRUT'!$B$6:$L$74,11,FALSE)="","",(VLOOKUP($B9,'Dames BRUT'!$B$6:$L$74,11,FALSE)))</f>
        <v>11</v>
      </c>
      <c r="AA9" s="8">
        <f>IF(VLOOKUP($B9,'Dames NET'!$B$6:$L$74,11,FALSE)="","",(VLOOKUP($B9,'Dames NET'!$B$6:$L$74,11,FALSE)))</f>
        <v>30</v>
      </c>
      <c r="AB9" s="76">
        <f t="shared" si="7"/>
        <v>41</v>
      </c>
      <c r="AC9" s="8">
        <f>IF(VLOOKUP($B9,'Dames BRUT'!$B$6:$M$74,12,FALSE)="","",(VLOOKUP($B9,'Dames BRUT'!$B$6:$M$74,12,FALSE)))</f>
        <v>12</v>
      </c>
      <c r="AD9" s="8">
        <f>IF(VLOOKUP($B9,'Dames NET'!$B$6:$M$74,12,FALSE)="","",(VLOOKUP($B9,'Dames NET'!$B$6:$M$74,12,FALSE)))</f>
        <v>35</v>
      </c>
      <c r="AE9" s="76">
        <f t="shared" si="8"/>
        <v>47</v>
      </c>
      <c r="AF9" s="8">
        <f>IF(VLOOKUP($B9,'Dames BRUT'!$B$6:$N$74,13,FALSE)="","",(VLOOKUP($B9,'Dames BRUT'!$B$6:$N$74,13,FALSE)))</f>
        <v>10</v>
      </c>
      <c r="AG9" s="8">
        <f>IF(VLOOKUP($B9,'Dames NET'!$B$6:$N$74,13,FALSE)="","",(VLOOKUP($B9,'Dames NET'!$B$6:$N$74,13,FALSE)))</f>
        <v>32</v>
      </c>
      <c r="AH9" s="76">
        <f t="shared" si="9"/>
        <v>42</v>
      </c>
      <c r="AI9" s="76">
        <f t="shared" si="10"/>
        <v>375</v>
      </c>
      <c r="AJ9" s="24">
        <f t="shared" si="11"/>
        <v>9</v>
      </c>
      <c r="AK9" s="24">
        <f>IF(AJ9&lt;8,0,+SMALL(($G9,$J9,$M9,$P9,$S9,$V9,$Y9,$AB9,$AE9,$AH9),1))</f>
        <v>32</v>
      </c>
      <c r="AL9" s="24">
        <f>IF(AJ9&lt;9,0,+SMALL(($G9,$J9,$M9,$P9,$S9,$V9,$Y9,$AB9,$AE9,$AH9),2))</f>
        <v>39</v>
      </c>
      <c r="AM9" s="24">
        <f>IF(AJ9&lt;10,0,+SMALL(($G9,$J9,$M9,$P9,$S9,$V9,$Y9,$AB9,$AE9,$AH9),3))</f>
        <v>0</v>
      </c>
      <c r="AN9" s="24">
        <f t="shared" si="12"/>
        <v>304</v>
      </c>
      <c r="AO9" s="8">
        <f t="shared" si="13"/>
        <v>3</v>
      </c>
    </row>
    <row r="10" spans="1:42" s="12" customFormat="1">
      <c r="B10" s="60" t="s">
        <v>54</v>
      </c>
      <c r="C10" s="45"/>
      <c r="D10" s="63" t="s">
        <v>27</v>
      </c>
      <c r="E10" s="8">
        <f>IF(VLOOKUP($B10,'Dames BRUT'!$B$6:$E$74,4,FALSE)="","",(VLOOKUP($B10,'Dames BRUT'!$B$6:$E$74,4,FALSE)))</f>
        <v>7</v>
      </c>
      <c r="F10" s="8">
        <f>IF(VLOOKUP($B10,'Dames NET'!$B$6:E$74,4,FALSE)="","",(VLOOKUP($B10,'Dames NET'!$B$6:$E$74,4,FALSE)))</f>
        <v>38</v>
      </c>
      <c r="G10" s="76">
        <f t="shared" si="0"/>
        <v>45</v>
      </c>
      <c r="H10" s="8">
        <f>IF(VLOOKUP($B10,'Dames BRUT'!$B$6:$F$74,5,FALSE)="","",(VLOOKUP($B10,'Dames BRUT'!$B$6:$F$74,5,FALSE)))</f>
        <v>10</v>
      </c>
      <c r="I10" s="8">
        <f>IF(VLOOKUP($B10,'Dames NET'!$B$6:$F$74,5,FALSE)="","",(VLOOKUP($B10,'Dames NET'!$B$6:$F$74,5,FALSE)))</f>
        <v>38</v>
      </c>
      <c r="J10" s="76">
        <f t="shared" si="1"/>
        <v>48</v>
      </c>
      <c r="K10" s="8">
        <f>IF(VLOOKUP($B10,'Dames BRUT'!$B$6:$G$74,6,FALSE)="","",(VLOOKUP($B10,'Dames BRUT'!$B$6:$G$74,6,FALSE)))</f>
        <v>5</v>
      </c>
      <c r="L10" s="8">
        <f>IF(VLOOKUP($B10,'Dames NET'!$B$6:$G$74,6,FALSE)="","",(VLOOKUP($B10,'Dames NET'!$B$6:$G$74,6,FALSE)))</f>
        <v>27</v>
      </c>
      <c r="M10" s="76">
        <f t="shared" si="2"/>
        <v>32</v>
      </c>
      <c r="N10" s="8" t="str">
        <f>IF(VLOOKUP($B10,'Dames BRUT'!$B$6:$H$74,7,FALSE)="","",(VLOOKUP($B10,'Dames BRUT'!$B$6:$H$74,7,FALSE)))</f>
        <v/>
      </c>
      <c r="O10" s="8" t="str">
        <f>IF(VLOOKUP($B10,'Dames NET'!$B$6:$H$74,7,FALSE)="","",(VLOOKUP($B10,'Dames NET'!$B$6:$H$74,7,FALSE)))</f>
        <v/>
      </c>
      <c r="P10" s="76" t="str">
        <f t="shared" si="3"/>
        <v/>
      </c>
      <c r="Q10" s="8">
        <f>IF(VLOOKUP($B10,'Dames BRUT'!$B$6:$I$74,8,FALSE)="","",(VLOOKUP($B10,'Dames BRUT'!$B$6:$I$74,8,FALSE)))</f>
        <v>4</v>
      </c>
      <c r="R10" s="8">
        <f>IF(VLOOKUP($B10,'Dames NET'!$B$6:$I$74,8,FALSE)="","",(VLOOKUP($B10,'Dames NET'!$B$6:$I$74,8,FALSE)))</f>
        <v>32</v>
      </c>
      <c r="S10" s="76">
        <f t="shared" si="4"/>
        <v>36</v>
      </c>
      <c r="T10" s="8">
        <f>IF(VLOOKUP($B10,'Dames BRUT'!$B$6:$J$74,9,FALSE)="","",(VLOOKUP($B10,'Dames BRUT'!$B$6:$J$74,9,FALSE)))</f>
        <v>10</v>
      </c>
      <c r="U10" s="8">
        <f>IF(VLOOKUP($B10,'Dames NET'!$B$6:$J$74,9,FALSE)="","",(VLOOKUP($B10,'Dames NET'!$B$6:$J$74,9,FALSE)))</f>
        <v>39</v>
      </c>
      <c r="V10" s="76">
        <f t="shared" si="5"/>
        <v>49</v>
      </c>
      <c r="W10" s="8">
        <f>IF(VLOOKUP($B10,'Dames BRUT'!$B$6:$K$74,10,FALSE)="","",(VLOOKUP($B10,'Dames BRUT'!$B$6:$K$74,10,FALSE)))</f>
        <v>6</v>
      </c>
      <c r="X10" s="8">
        <f>IF(VLOOKUP($B10,'Dames NET'!$B$6:$K$74,10,FALSE)="","",(VLOOKUP($B10,'Dames NET'!$B$6:$K$74,10,FALSE)))</f>
        <v>25</v>
      </c>
      <c r="Y10" s="76">
        <f t="shared" si="6"/>
        <v>31</v>
      </c>
      <c r="Z10" s="8" t="str">
        <f>IF(VLOOKUP($B10,'Dames BRUT'!$B$6:$L$74,11,FALSE)="","",(VLOOKUP($B10,'Dames BRUT'!$B$6:$L$74,11,FALSE)))</f>
        <v/>
      </c>
      <c r="AA10" s="8" t="str">
        <f>IF(VLOOKUP($B10,'Dames NET'!$B$6:$L$74,11,FALSE)="","",(VLOOKUP($B10,'Dames NET'!$B$6:$L$74,11,FALSE)))</f>
        <v/>
      </c>
      <c r="AB10" s="76" t="str">
        <f t="shared" si="7"/>
        <v/>
      </c>
      <c r="AC10" s="8" t="str">
        <f>IF(VLOOKUP($B10,'Dames BRUT'!$B$6:$M$74,12,FALSE)="","",(VLOOKUP($B10,'Dames BRUT'!$B$6:$M$74,12,FALSE)))</f>
        <v/>
      </c>
      <c r="AD10" s="8" t="str">
        <f>IF(VLOOKUP($B10,'Dames NET'!$B$6:$M$74,12,FALSE)="","",(VLOOKUP($B10,'Dames NET'!$B$6:$M$74,12,FALSE)))</f>
        <v/>
      </c>
      <c r="AE10" s="76" t="str">
        <f t="shared" si="8"/>
        <v/>
      </c>
      <c r="AF10" s="8">
        <f>IF(VLOOKUP($B10,'Dames BRUT'!$B$6:$N$74,13,FALSE)="","",(VLOOKUP($B10,'Dames BRUT'!$B$6:$N$74,13,FALSE)))</f>
        <v>9</v>
      </c>
      <c r="AG10" s="8">
        <f>IF(VLOOKUP($B10,'Dames NET'!$B$6:$N$74,13,FALSE)="","",(VLOOKUP($B10,'Dames NET'!$B$6:$N$74,13,FALSE)))</f>
        <v>36</v>
      </c>
      <c r="AH10" s="76">
        <f t="shared" si="9"/>
        <v>45</v>
      </c>
      <c r="AI10" s="76">
        <f t="shared" si="10"/>
        <v>286</v>
      </c>
      <c r="AJ10" s="24">
        <f t="shared" si="11"/>
        <v>7</v>
      </c>
      <c r="AK10" s="24">
        <f>IF(AJ10&lt;8,0,+SMALL(($G10,$J10,$M10,$P10,$S10,$V10,$Y10,$AB10,$AE10,$AH10),1))</f>
        <v>0</v>
      </c>
      <c r="AL10" s="24">
        <f>IF(AJ10&lt;9,0,+SMALL(($G10,$J10,$M10,$P10,$S10,$V10,$Y10,$AB10,$AE10,$AH10),2))</f>
        <v>0</v>
      </c>
      <c r="AM10" s="24">
        <f>IF(AJ10&lt;10,0,+SMALL(($G10,$J10,$M10,$P10,$S10,$V10,$Y10,$AB10,$AE10,$AH10),3))</f>
        <v>0</v>
      </c>
      <c r="AN10" s="24">
        <f t="shared" si="12"/>
        <v>286</v>
      </c>
      <c r="AO10" s="8">
        <f t="shared" si="13"/>
        <v>4</v>
      </c>
    </row>
    <row r="11" spans="1:42" s="12" customFormat="1">
      <c r="B11" s="60" t="s">
        <v>55</v>
      </c>
      <c r="C11" s="45"/>
      <c r="D11" s="62" t="s">
        <v>9</v>
      </c>
      <c r="E11" s="8">
        <f>IF(VLOOKUP($B11,'Dames BRUT'!$B$6:$E$74,4,FALSE)="","",(VLOOKUP($B11,'Dames BRUT'!$B$6:$E$74,4,FALSE)))</f>
        <v>11</v>
      </c>
      <c r="F11" s="8">
        <f>IF(VLOOKUP($B11,'Dames NET'!$B$6:E$74,4,FALSE)="","",(VLOOKUP($B11,'Dames NET'!$B$6:$E$74,4,FALSE)))</f>
        <v>35</v>
      </c>
      <c r="G11" s="76">
        <f t="shared" si="0"/>
        <v>46</v>
      </c>
      <c r="H11" s="8">
        <f>IF(VLOOKUP($B11,'Dames BRUT'!$B$6:$F$74,5,FALSE)="","",(VLOOKUP($B11,'Dames BRUT'!$B$6:$F$74,5,FALSE)))</f>
        <v>7</v>
      </c>
      <c r="I11" s="8">
        <f>IF(VLOOKUP($B11,'Dames NET'!$B$6:$F$74,5,FALSE)="","",(VLOOKUP($B11,'Dames NET'!$B$6:$F$74,5,FALSE)))</f>
        <v>29</v>
      </c>
      <c r="J11" s="76">
        <f t="shared" si="1"/>
        <v>36</v>
      </c>
      <c r="K11" s="8">
        <f>IF(VLOOKUP($B11,'Dames BRUT'!$B$6:$G$74,6,FALSE)="","",(VLOOKUP($B11,'Dames BRUT'!$B$6:$G$74,6,FALSE)))</f>
        <v>13</v>
      </c>
      <c r="L11" s="8">
        <f>IF(VLOOKUP($B11,'Dames NET'!$B$6:$G$74,6,FALSE)="","",(VLOOKUP($B11,'Dames NET'!$B$6:$G$74,6,FALSE)))</f>
        <v>34</v>
      </c>
      <c r="M11" s="76">
        <f t="shared" si="2"/>
        <v>47</v>
      </c>
      <c r="N11" s="8">
        <f>IF(VLOOKUP($B11,'Dames BRUT'!$B$6:$H$74,7,FALSE)="","",(VLOOKUP($B11,'Dames BRUT'!$B$6:$H$74,7,FALSE)))</f>
        <v>2</v>
      </c>
      <c r="O11" s="8">
        <f>IF(VLOOKUP($B11,'Dames NET'!$B$6:$H$74,7,FALSE)="","",(VLOOKUP($B11,'Dames NET'!$B$6:$H$74,7,FALSE)))</f>
        <v>24</v>
      </c>
      <c r="P11" s="76">
        <f t="shared" si="3"/>
        <v>26</v>
      </c>
      <c r="Q11" s="8">
        <f>IF(VLOOKUP($B11,'Dames BRUT'!$B$6:$I$74,8,FALSE)="","",(VLOOKUP($B11,'Dames BRUT'!$B$6:$I$74,8,FALSE)))</f>
        <v>3</v>
      </c>
      <c r="R11" s="8">
        <f>IF(VLOOKUP($B11,'Dames NET'!$B$6:$I$74,8,FALSE)="","",(VLOOKUP($B11,'Dames NET'!$B$6:$I$74,8,FALSE)))</f>
        <v>24</v>
      </c>
      <c r="S11" s="76">
        <f t="shared" si="4"/>
        <v>27</v>
      </c>
      <c r="T11" s="8" t="str">
        <f>IF(VLOOKUP($B11,'Dames BRUT'!$B$6:$J$74,9,FALSE)="","",(VLOOKUP($B11,'Dames BRUT'!$B$6:$J$74,9,FALSE)))</f>
        <v/>
      </c>
      <c r="U11" s="8" t="str">
        <f>IF(VLOOKUP($B11,'Dames NET'!$B$6:$J$74,9,FALSE)="","",(VLOOKUP($B11,'Dames NET'!$B$6:$J$74,9,FALSE)))</f>
        <v/>
      </c>
      <c r="V11" s="76" t="str">
        <f t="shared" si="5"/>
        <v/>
      </c>
      <c r="W11" s="8" t="str">
        <f>IF(VLOOKUP($B11,'Dames BRUT'!$B$6:$K$74,10,FALSE)="","",(VLOOKUP($B11,'Dames BRUT'!$B$6:$K$74,10,FALSE)))</f>
        <v/>
      </c>
      <c r="X11" s="8" t="str">
        <f>IF(VLOOKUP($B11,'Dames NET'!$B$6:$K$74,10,FALSE)="","",(VLOOKUP($B11,'Dames NET'!$B$6:$K$74,10,FALSE)))</f>
        <v/>
      </c>
      <c r="Y11" s="76" t="str">
        <f t="shared" si="6"/>
        <v/>
      </c>
      <c r="Z11" s="8">
        <f>IF(VLOOKUP($B11,'Dames BRUT'!$B$6:$L$74,11,FALSE)="","",(VLOOKUP($B11,'Dames BRUT'!$B$6:$L$74,11,FALSE)))</f>
        <v>6</v>
      </c>
      <c r="AA11" s="8">
        <f>IF(VLOOKUP($B11,'Dames NET'!$B$6:$L$74,11,FALSE)="","",(VLOOKUP($B11,'Dames NET'!$B$6:$L$74,11,FALSE)))</f>
        <v>27</v>
      </c>
      <c r="AB11" s="76">
        <f t="shared" si="7"/>
        <v>33</v>
      </c>
      <c r="AC11" s="8">
        <f>IF(VLOOKUP($B11,'Dames BRUT'!$B$6:$M$74,12,FALSE)="","",(VLOOKUP($B11,'Dames BRUT'!$B$6:$M$74,12,FALSE)))</f>
        <v>12</v>
      </c>
      <c r="AD11" s="8">
        <f>IF(VLOOKUP($B11,'Dames NET'!$B$6:$M$74,12,FALSE)="","",(VLOOKUP($B11,'Dames NET'!$B$6:$M$74,12,FALSE)))</f>
        <v>35</v>
      </c>
      <c r="AE11" s="76">
        <f t="shared" si="8"/>
        <v>47</v>
      </c>
      <c r="AF11" s="8">
        <f>IF(VLOOKUP($B11,'Dames BRUT'!$B$6:$N$74,13,FALSE)="","",(VLOOKUP($B11,'Dames BRUT'!$B$6:$N$74,13,FALSE)))</f>
        <v>12</v>
      </c>
      <c r="AG11" s="8">
        <f>IF(VLOOKUP($B11,'Dames NET'!$B$6:$N$74,13,FALSE)="","",(VLOOKUP($B11,'Dames NET'!$B$6:$N$74,13,FALSE)))</f>
        <v>36</v>
      </c>
      <c r="AH11" s="76">
        <f t="shared" si="9"/>
        <v>48</v>
      </c>
      <c r="AI11" s="76">
        <f t="shared" si="10"/>
        <v>310</v>
      </c>
      <c r="AJ11" s="24">
        <f t="shared" si="11"/>
        <v>8</v>
      </c>
      <c r="AK11" s="24">
        <f>IF(AJ11&lt;8,0,+SMALL(($G11,$J11,$M11,$P11,$S11,$V11,$Y11,$AB11,$AE11,$AH11),1))</f>
        <v>26</v>
      </c>
      <c r="AL11" s="24">
        <f>IF(AJ11&lt;9,0,+SMALL(($G11,$J11,$M11,$P11,$S11,$V11,$Y11,$AB11,$AE11,$AH11),2))</f>
        <v>0</v>
      </c>
      <c r="AM11" s="24">
        <f>IF(AJ11&lt;10,0,+SMALL(($G11,$J11,$M11,$P11,$S11,$V11,$Y11,$AB11,$AE11,$AH11),3))</f>
        <v>0</v>
      </c>
      <c r="AN11" s="24">
        <f t="shared" si="12"/>
        <v>284</v>
      </c>
      <c r="AO11" s="8">
        <f t="shared" si="13"/>
        <v>5</v>
      </c>
    </row>
    <row r="12" spans="1:42" s="12" customFormat="1">
      <c r="B12" s="60" t="s">
        <v>171</v>
      </c>
      <c r="C12" s="45"/>
      <c r="D12" s="63" t="s">
        <v>27</v>
      </c>
      <c r="E12" s="8">
        <f>IF(VLOOKUP($B12,'Dames BRUT'!$B$6:$E$74,4,FALSE)="","",(VLOOKUP($B12,'Dames BRUT'!$B$6:$E$74,4,FALSE)))</f>
        <v>5</v>
      </c>
      <c r="F12" s="8">
        <f>IF(VLOOKUP($B12,'Dames NET'!$B$6:E$74,4,FALSE)="","",(VLOOKUP($B12,'Dames NET'!$B$6:$E$74,4,FALSE)))</f>
        <v>30</v>
      </c>
      <c r="G12" s="76">
        <f t="shared" si="0"/>
        <v>35</v>
      </c>
      <c r="H12" s="8">
        <f>IF(VLOOKUP($B12,'Dames BRUT'!$B$6:$F$74,5,FALSE)="","",(VLOOKUP($B12,'Dames BRUT'!$B$6:$F$74,5,FALSE)))</f>
        <v>12</v>
      </c>
      <c r="I12" s="8">
        <f>IF(VLOOKUP($B12,'Dames NET'!$B$6:$F$74,5,FALSE)="","",(VLOOKUP($B12,'Dames NET'!$B$6:$F$74,5,FALSE)))</f>
        <v>40</v>
      </c>
      <c r="J12" s="76">
        <f t="shared" si="1"/>
        <v>52</v>
      </c>
      <c r="K12" s="8" t="str">
        <f>IF(VLOOKUP($B12,'Dames BRUT'!$B$6:$G$74,6,FALSE)="","",(VLOOKUP($B12,'Dames BRUT'!$B$6:$G$74,6,FALSE)))</f>
        <v/>
      </c>
      <c r="L12" s="8" t="str">
        <f>IF(VLOOKUP($B12,'Dames NET'!$B$6:$G$74,6,FALSE)="","",(VLOOKUP($B12,'Dames NET'!$B$6:$G$74,6,FALSE)))</f>
        <v/>
      </c>
      <c r="M12" s="76" t="str">
        <f t="shared" si="2"/>
        <v/>
      </c>
      <c r="N12" s="8" t="str">
        <f>IF(VLOOKUP($B12,'Dames BRUT'!$B$6:$H$74,7,FALSE)="","",(VLOOKUP($B12,'Dames BRUT'!$B$6:$H$74,7,FALSE)))</f>
        <v/>
      </c>
      <c r="O12" s="8" t="str">
        <f>IF(VLOOKUP($B12,'Dames NET'!$B$6:$H$74,7,FALSE)="","",(VLOOKUP($B12,'Dames NET'!$B$6:$H$74,7,FALSE)))</f>
        <v/>
      </c>
      <c r="P12" s="76" t="str">
        <f t="shared" si="3"/>
        <v/>
      </c>
      <c r="Q12" s="8" t="str">
        <f>IF(VLOOKUP($B12,'Dames BRUT'!$B$6:$I$74,8,FALSE)="","",(VLOOKUP($B12,'Dames BRUT'!$B$6:$I$74,8,FALSE)))</f>
        <v/>
      </c>
      <c r="R12" s="8" t="str">
        <f>IF(VLOOKUP($B12,'Dames NET'!$B$6:$I$74,8,FALSE)="","",(VLOOKUP($B12,'Dames NET'!$B$6:$I$74,8,FALSE)))</f>
        <v/>
      </c>
      <c r="S12" s="76" t="str">
        <f t="shared" si="4"/>
        <v/>
      </c>
      <c r="T12" s="8">
        <f>IF(VLOOKUP($B12,'Dames BRUT'!$B$6:$J$74,9,FALSE)="","",(VLOOKUP($B12,'Dames BRUT'!$B$6:$J$74,9,FALSE)))</f>
        <v>13</v>
      </c>
      <c r="U12" s="8">
        <f>IF(VLOOKUP($B12,'Dames NET'!$B$6:$J$74,9,FALSE)="","",(VLOOKUP($B12,'Dames NET'!$B$6:$J$74,9,FALSE)))</f>
        <v>34</v>
      </c>
      <c r="V12" s="76">
        <f t="shared" si="5"/>
        <v>47</v>
      </c>
      <c r="W12" s="8">
        <f>IF(VLOOKUP($B12,'Dames BRUT'!$B$6:$K$74,10,FALSE)="","",(VLOOKUP($B12,'Dames BRUT'!$B$6:$K$74,10,FALSE)))</f>
        <v>9</v>
      </c>
      <c r="X12" s="8">
        <f>IF(VLOOKUP($B12,'Dames NET'!$B$6:$K$74,10,FALSE)="","",(VLOOKUP($B12,'Dames NET'!$B$6:$K$74,10,FALSE)))</f>
        <v>31</v>
      </c>
      <c r="Y12" s="76">
        <f t="shared" si="6"/>
        <v>40</v>
      </c>
      <c r="Z12" s="8" t="str">
        <f>IF(VLOOKUP($B12,'Dames BRUT'!$B$6:$L$74,11,FALSE)="","",(VLOOKUP($B12,'Dames BRUT'!$B$6:$L$74,11,FALSE)))</f>
        <v/>
      </c>
      <c r="AA12" s="8" t="str">
        <f>IF(VLOOKUP($B12,'Dames NET'!$B$6:$L$74,11,FALSE)="","",(VLOOKUP($B12,'Dames NET'!$B$6:$L$74,11,FALSE)))</f>
        <v/>
      </c>
      <c r="AB12" s="76" t="str">
        <f t="shared" si="7"/>
        <v/>
      </c>
      <c r="AC12" s="8">
        <f>IF(VLOOKUP($B12,'Dames BRUT'!$B$6:$M$74,12,FALSE)="","",(VLOOKUP($B12,'Dames BRUT'!$B$6:$M$74,12,FALSE)))</f>
        <v>13</v>
      </c>
      <c r="AD12" s="8">
        <f>IF(VLOOKUP($B12,'Dames NET'!$B$6:$M$74,12,FALSE)="","",(VLOOKUP($B12,'Dames NET'!$B$6:$M$74,12,FALSE)))</f>
        <v>38</v>
      </c>
      <c r="AE12" s="76">
        <f t="shared" si="8"/>
        <v>51</v>
      </c>
      <c r="AF12" s="8">
        <f>IF(VLOOKUP($B12,'Dames BRUT'!$B$6:$N$74,13,FALSE)="","",(VLOOKUP($B12,'Dames BRUT'!$B$6:$N$74,13,FALSE)))</f>
        <v>10</v>
      </c>
      <c r="AG12" s="8">
        <f>IF(VLOOKUP($B12,'Dames NET'!$B$6:$N$74,13,FALSE)="","",(VLOOKUP($B12,'Dames NET'!$B$6:$N$74,13,FALSE)))</f>
        <v>29</v>
      </c>
      <c r="AH12" s="76">
        <f t="shared" si="9"/>
        <v>39</v>
      </c>
      <c r="AI12" s="76">
        <f t="shared" si="10"/>
        <v>264</v>
      </c>
      <c r="AJ12" s="24">
        <f t="shared" si="11"/>
        <v>6</v>
      </c>
      <c r="AK12" s="24">
        <f>IF(AJ12&lt;8,0,+SMALL(($G12,$J12,$M12,$P12,$S12,$V12,$Y12,$AB12,$AE12,$AH12),1))</f>
        <v>0</v>
      </c>
      <c r="AL12" s="24">
        <f>IF(AJ12&lt;9,0,+SMALL(($G12,$J12,$M12,$P12,$S12,$V12,$Y12,$AB12,$AE12,$AH12),2))</f>
        <v>0</v>
      </c>
      <c r="AM12" s="24">
        <f>IF(AJ12&lt;10,0,+SMALL(($G12,$J12,$M12,$P12,$S12,$V12,$Y12,$AB12,$AE12,$AH12),3))</f>
        <v>0</v>
      </c>
      <c r="AN12" s="24">
        <f t="shared" si="12"/>
        <v>264</v>
      </c>
      <c r="AO12" s="8">
        <f t="shared" si="13"/>
        <v>6</v>
      </c>
    </row>
    <row r="13" spans="1:42" s="12" customFormat="1">
      <c r="B13" s="60" t="s">
        <v>6</v>
      </c>
      <c r="C13" s="45"/>
      <c r="D13" s="61" t="s">
        <v>5</v>
      </c>
      <c r="E13" s="8">
        <f>IF(VLOOKUP($B13,'Dames BRUT'!$B$6:$E$74,4,FALSE)="","",(VLOOKUP($B13,'Dames BRUT'!$B$6:$E$74,4,FALSE)))</f>
        <v>4</v>
      </c>
      <c r="F13" s="8">
        <f>IF(VLOOKUP($B13,'Dames NET'!$B$6:E$74,4,FALSE)="","",(VLOOKUP($B13,'Dames NET'!$B$6:$E$74,4,FALSE)))</f>
        <v>31</v>
      </c>
      <c r="G13" s="76">
        <f t="shared" si="0"/>
        <v>35</v>
      </c>
      <c r="H13" s="8">
        <f>IF(VLOOKUP($B13,'Dames BRUT'!$B$6:$F$74,5,FALSE)="","",(VLOOKUP($B13,'Dames BRUT'!$B$6:$F$74,5,FALSE)))</f>
        <v>7</v>
      </c>
      <c r="I13" s="8">
        <f>IF(VLOOKUP($B13,'Dames NET'!$B$6:$F$74,5,FALSE)="","",(VLOOKUP($B13,'Dames NET'!$B$6:$F$74,5,FALSE)))</f>
        <v>30</v>
      </c>
      <c r="J13" s="76">
        <f t="shared" si="1"/>
        <v>37</v>
      </c>
      <c r="K13" s="8">
        <f>IF(VLOOKUP($B13,'Dames BRUT'!$B$6:$G$74,6,FALSE)="","",(VLOOKUP($B13,'Dames BRUT'!$B$6:$G$74,6,FALSE)))</f>
        <v>4</v>
      </c>
      <c r="L13" s="8">
        <f>IF(VLOOKUP($B13,'Dames NET'!$B$6:$G$74,6,FALSE)="","",(VLOOKUP($B13,'Dames NET'!$B$6:$G$74,6,FALSE)))</f>
        <v>31</v>
      </c>
      <c r="M13" s="76">
        <f t="shared" si="2"/>
        <v>35</v>
      </c>
      <c r="N13" s="8">
        <f>IF(VLOOKUP($B13,'Dames BRUT'!$B$6:$H$74,7,FALSE)="","",(VLOOKUP($B13,'Dames BRUT'!$B$6:$H$74,7,FALSE)))</f>
        <v>1</v>
      </c>
      <c r="O13" s="8">
        <f>IF(VLOOKUP($B13,'Dames NET'!$B$6:$H$74,7,FALSE)="","",(VLOOKUP($B13,'Dames NET'!$B$6:$H$74,7,FALSE)))</f>
        <v>22</v>
      </c>
      <c r="P13" s="76">
        <f t="shared" si="3"/>
        <v>23</v>
      </c>
      <c r="Q13" s="8">
        <f>IF(VLOOKUP($B13,'Dames BRUT'!$B$6:$I$74,8,FALSE)="","",(VLOOKUP($B13,'Dames BRUT'!$B$6:$I$74,8,FALSE)))</f>
        <v>2</v>
      </c>
      <c r="R13" s="8">
        <f>IF(VLOOKUP($B13,'Dames NET'!$B$6:$I$74,8,FALSE)="","",(VLOOKUP($B13,'Dames NET'!$B$6:$I$74,8,FALSE)))</f>
        <v>21</v>
      </c>
      <c r="S13" s="76">
        <f t="shared" si="4"/>
        <v>23</v>
      </c>
      <c r="T13" s="8" t="str">
        <f>IF(VLOOKUP($B13,'Dames BRUT'!$B$6:$J$74,9,FALSE)="","",(VLOOKUP($B13,'Dames BRUT'!$B$6:$J$74,9,FALSE)))</f>
        <v/>
      </c>
      <c r="U13" s="8" t="str">
        <f>IF(VLOOKUP($B13,'Dames NET'!$B$6:$J$74,9,FALSE)="","",(VLOOKUP($B13,'Dames NET'!$B$6:$J$74,9,FALSE)))</f>
        <v/>
      </c>
      <c r="V13" s="76" t="str">
        <f t="shared" si="5"/>
        <v/>
      </c>
      <c r="W13" s="8">
        <f>IF(VLOOKUP($B13,'Dames BRUT'!$B$6:$K$74,10,FALSE)="","",(VLOOKUP($B13,'Dames BRUT'!$B$6:$K$74,10,FALSE)))</f>
        <v>2</v>
      </c>
      <c r="X13" s="8">
        <f>IF(VLOOKUP($B13,'Dames NET'!$B$6:$K$74,10,FALSE)="","",(VLOOKUP($B13,'Dames NET'!$B$6:$K$74,10,FALSE)))</f>
        <v>22</v>
      </c>
      <c r="Y13" s="76">
        <f t="shared" si="6"/>
        <v>24</v>
      </c>
      <c r="Z13" s="8">
        <f>IF(VLOOKUP($B13,'Dames BRUT'!$B$6:$L$74,11,FALSE)="","",(VLOOKUP($B13,'Dames BRUT'!$B$6:$L$74,11,FALSE)))</f>
        <v>4</v>
      </c>
      <c r="AA13" s="8">
        <f>IF(VLOOKUP($B13,'Dames NET'!$B$6:$L$74,11,FALSE)="","",(VLOOKUP($B13,'Dames NET'!$B$6:$L$74,11,FALSE)))</f>
        <v>26</v>
      </c>
      <c r="AB13" s="76">
        <f t="shared" si="7"/>
        <v>30</v>
      </c>
      <c r="AC13" s="8">
        <f>IF(VLOOKUP($B13,'Dames BRUT'!$B$6:$M$74,12,FALSE)="","",(VLOOKUP($B13,'Dames BRUT'!$B$6:$M$74,12,FALSE)))</f>
        <v>5</v>
      </c>
      <c r="AD13" s="8">
        <f>IF(VLOOKUP($B13,'Dames NET'!$B$6:$M$74,12,FALSE)="","",(VLOOKUP($B13,'Dames NET'!$B$6:$M$74,12,FALSE)))</f>
        <v>30</v>
      </c>
      <c r="AE13" s="76">
        <f t="shared" si="8"/>
        <v>35</v>
      </c>
      <c r="AF13" s="8">
        <f>IF(VLOOKUP($B13,'Dames BRUT'!$B$6:$N$74,13,FALSE)="","",(VLOOKUP($B13,'Dames BRUT'!$B$6:$N$74,13,FALSE)))</f>
        <v>5</v>
      </c>
      <c r="AG13" s="8">
        <f>IF(VLOOKUP($B13,'Dames NET'!$B$6:$N$74,13,FALSE)="","",(VLOOKUP($B13,'Dames NET'!$B$6:$N$74,13,FALSE)))</f>
        <v>36</v>
      </c>
      <c r="AH13" s="76">
        <f t="shared" si="9"/>
        <v>41</v>
      </c>
      <c r="AI13" s="76">
        <f t="shared" si="10"/>
        <v>283</v>
      </c>
      <c r="AJ13" s="24">
        <f t="shared" si="11"/>
        <v>9</v>
      </c>
      <c r="AK13" s="24">
        <f>IF(AJ13&lt;8,0,+SMALL(($G13,$J13,$M13,$P13,$S13,$V13,$Y13,$AB13,$AE13,$AH13),1))</f>
        <v>23</v>
      </c>
      <c r="AL13" s="24">
        <f>IF(AJ13&lt;9,0,+SMALL(($G13,$J13,$M13,$P13,$S13,$V13,$Y13,$AB13,$AE13,$AH13),2))</f>
        <v>23</v>
      </c>
      <c r="AM13" s="24">
        <f>IF(AJ13&lt;10,0,+SMALL(($G13,$J13,$M13,$P13,$S13,$V13,$Y13,$AB13,$AE13,$AH13),3))</f>
        <v>0</v>
      </c>
      <c r="AN13" s="24">
        <f t="shared" si="12"/>
        <v>237</v>
      </c>
      <c r="AO13" s="8">
        <f t="shared" si="13"/>
        <v>7</v>
      </c>
    </row>
    <row r="14" spans="1:42" s="12" customFormat="1">
      <c r="B14" s="60" t="s">
        <v>130</v>
      </c>
      <c r="C14" s="45"/>
      <c r="D14" s="89" t="s">
        <v>132</v>
      </c>
      <c r="E14" s="8">
        <f>IF(VLOOKUP($B14,'Dames BRUT'!$B$6:$E$74,4,FALSE)="","",(VLOOKUP($B14,'Dames BRUT'!$B$6:$E$74,4,FALSE)))</f>
        <v>10</v>
      </c>
      <c r="F14" s="8">
        <f>IF(VLOOKUP($B14,'Dames NET'!$B$6:E$74,4,FALSE)="","",(VLOOKUP($B14,'Dames NET'!$B$6:$E$74,4,FALSE)))</f>
        <v>30</v>
      </c>
      <c r="G14" s="76">
        <f t="shared" si="0"/>
        <v>40</v>
      </c>
      <c r="H14" s="8">
        <f>IF(VLOOKUP($B14,'Dames BRUT'!$B$6:$F$74,5,FALSE)="","",(VLOOKUP($B14,'Dames BRUT'!$B$6:$F$74,5,FALSE)))</f>
        <v>7</v>
      </c>
      <c r="I14" s="8">
        <f>IF(VLOOKUP($B14,'Dames NET'!$B$6:$F$74,5,FALSE)="","",(VLOOKUP($B14,'Dames NET'!$B$6:$F$74,5,FALSE)))</f>
        <v>25</v>
      </c>
      <c r="J14" s="76">
        <f t="shared" si="1"/>
        <v>32</v>
      </c>
      <c r="K14" s="8">
        <f>IF(VLOOKUP($B14,'Dames BRUT'!$B$6:$G$74,6,FALSE)="","",(VLOOKUP($B14,'Dames BRUT'!$B$6:$G$74,6,FALSE)))</f>
        <v>10</v>
      </c>
      <c r="L14" s="8">
        <f>IF(VLOOKUP($B14,'Dames NET'!$B$6:$G$74,6,FALSE)="","",(VLOOKUP($B14,'Dames NET'!$B$6:$G$74,6,FALSE)))</f>
        <v>31</v>
      </c>
      <c r="M14" s="76">
        <f t="shared" si="2"/>
        <v>41</v>
      </c>
      <c r="N14" s="8">
        <f>IF(VLOOKUP($B14,'Dames BRUT'!$B$6:$H$74,7,FALSE)="","",(VLOOKUP($B14,'Dames BRUT'!$B$6:$H$74,7,FALSE)))</f>
        <v>6</v>
      </c>
      <c r="O14" s="8">
        <f>IF(VLOOKUP($B14,'Dames NET'!$B$6:$H$74,7,FALSE)="","",(VLOOKUP($B14,'Dames NET'!$B$6:$H$74,7,FALSE)))</f>
        <v>32</v>
      </c>
      <c r="P14" s="76">
        <f t="shared" si="3"/>
        <v>38</v>
      </c>
      <c r="Q14" s="8" t="str">
        <f>IF(VLOOKUP($B14,'Dames BRUT'!$B$6:$I$74,8,FALSE)="","",(VLOOKUP($B14,'Dames BRUT'!$B$6:$I$74,8,FALSE)))</f>
        <v/>
      </c>
      <c r="R14" s="8" t="str">
        <f>IF(VLOOKUP($B14,'Dames NET'!$B$6:$I$74,8,FALSE)="","",(VLOOKUP($B14,'Dames NET'!$B$6:$I$74,8,FALSE)))</f>
        <v/>
      </c>
      <c r="S14" s="76" t="str">
        <f t="shared" si="4"/>
        <v/>
      </c>
      <c r="T14" s="8" t="str">
        <f>IF(VLOOKUP($B14,'Dames BRUT'!$B$6:$J$74,9,FALSE)="","",(VLOOKUP($B14,'Dames BRUT'!$B$6:$J$74,9,FALSE)))</f>
        <v/>
      </c>
      <c r="U14" s="8" t="str">
        <f>IF(VLOOKUP($B14,'Dames NET'!$B$6:$J$74,9,FALSE)="","",(VLOOKUP($B14,'Dames NET'!$B$6:$J$74,9,FALSE)))</f>
        <v/>
      </c>
      <c r="V14" s="76" t="str">
        <f t="shared" si="5"/>
        <v/>
      </c>
      <c r="W14" s="8">
        <f>IF(VLOOKUP($B14,'Dames BRUT'!$B$6:$K$74,10,FALSE)="","",(VLOOKUP($B14,'Dames BRUT'!$B$6:$K$74,10,FALSE)))</f>
        <v>9</v>
      </c>
      <c r="X14" s="8">
        <f>IF(VLOOKUP($B14,'Dames NET'!$B$6:$K$74,10,FALSE)="","",(VLOOKUP($B14,'Dames NET'!$B$6:$K$74,10,FALSE)))</f>
        <v>30</v>
      </c>
      <c r="Y14" s="76">
        <f t="shared" si="6"/>
        <v>39</v>
      </c>
      <c r="Z14" s="8" t="str">
        <f>IF(VLOOKUP($B14,'Dames BRUT'!$B$6:$L$74,11,FALSE)="","",(VLOOKUP($B14,'Dames BRUT'!$B$6:$L$74,11,FALSE)))</f>
        <v/>
      </c>
      <c r="AA14" s="8" t="str">
        <f>IF(VLOOKUP($B14,'Dames NET'!$B$6:$L$74,11,FALSE)="","",(VLOOKUP($B14,'Dames NET'!$B$6:$L$74,11,FALSE)))</f>
        <v/>
      </c>
      <c r="AB14" s="76" t="str">
        <f t="shared" si="7"/>
        <v/>
      </c>
      <c r="AC14" s="8" t="str">
        <f>IF(VLOOKUP($B14,'Dames BRUT'!$B$6:$M$74,12,FALSE)="","",(VLOOKUP($B14,'Dames BRUT'!$B$6:$M$74,12,FALSE)))</f>
        <v/>
      </c>
      <c r="AD14" s="8" t="str">
        <f>IF(VLOOKUP($B14,'Dames NET'!$B$6:$M$74,12,FALSE)="","",(VLOOKUP($B14,'Dames NET'!$B$6:$M$74,12,FALSE)))</f>
        <v/>
      </c>
      <c r="AE14" s="76" t="str">
        <f t="shared" si="8"/>
        <v/>
      </c>
      <c r="AF14" s="8">
        <f>IF(VLOOKUP($B14,'Dames BRUT'!$B$6:$N$74,13,FALSE)="","",(VLOOKUP($B14,'Dames BRUT'!$B$6:$N$74,13,FALSE)))</f>
        <v>10</v>
      </c>
      <c r="AG14" s="8">
        <f>IF(VLOOKUP($B14,'Dames NET'!$B$6:$N$74,13,FALSE)="","",(VLOOKUP($B14,'Dames NET'!$B$6:$N$74,13,FALSE)))</f>
        <v>35</v>
      </c>
      <c r="AH14" s="76">
        <f t="shared" si="9"/>
        <v>45</v>
      </c>
      <c r="AI14" s="76">
        <f t="shared" si="10"/>
        <v>235</v>
      </c>
      <c r="AJ14" s="24">
        <f t="shared" si="11"/>
        <v>6</v>
      </c>
      <c r="AK14" s="24">
        <f>IF(AJ14&lt;8,0,+SMALL(($G14,$J14,$M14,$P14,$S14,$V14,$Y14,$AB14,$AE14,$AH14),1))</f>
        <v>0</v>
      </c>
      <c r="AL14" s="24">
        <f>IF(AJ14&lt;9,0,+SMALL(($G14,$J14,$M14,$P14,$S14,$V14,$Y14,$AB14,$AE14,$AH14),2))</f>
        <v>0</v>
      </c>
      <c r="AM14" s="24">
        <f>IF(AJ14&lt;10,0,+SMALL(($G14,$J14,$M14,$P14,$S14,$V14,$Y14,$AB14,$AE14,$AH14),3))</f>
        <v>0</v>
      </c>
      <c r="AN14" s="24">
        <f t="shared" si="12"/>
        <v>235</v>
      </c>
      <c r="AO14" s="8">
        <f t="shared" si="13"/>
        <v>8</v>
      </c>
    </row>
    <row r="15" spans="1:42" s="12" customFormat="1">
      <c r="B15" s="60" t="s">
        <v>33</v>
      </c>
      <c r="C15" s="45"/>
      <c r="D15" s="63" t="s">
        <v>27</v>
      </c>
      <c r="E15" s="8" t="str">
        <f>IF(VLOOKUP($B15,'Dames BRUT'!$B$6:$E$74,4,FALSE)="","",(VLOOKUP($B15,'Dames BRUT'!$B$6:$E$74,4,FALSE)))</f>
        <v/>
      </c>
      <c r="F15" s="8" t="str">
        <f>IF(VLOOKUP($B15,'Dames NET'!$B$6:E$74,4,FALSE)="","",(VLOOKUP($B15,'Dames NET'!$B$6:$E$74,4,FALSE)))</f>
        <v/>
      </c>
      <c r="G15" s="76" t="str">
        <f t="shared" si="0"/>
        <v/>
      </c>
      <c r="H15" s="8">
        <f>IF(VLOOKUP($B15,'Dames BRUT'!$B$6:$F$74,5,FALSE)="","",(VLOOKUP($B15,'Dames BRUT'!$B$6:$F$74,5,FALSE)))</f>
        <v>12</v>
      </c>
      <c r="I15" s="8">
        <f>IF(VLOOKUP($B15,'Dames NET'!$B$6:$F$74,5,FALSE)="","",(VLOOKUP($B15,'Dames NET'!$B$6:$F$74,5,FALSE)))</f>
        <v>29</v>
      </c>
      <c r="J15" s="76">
        <f t="shared" si="1"/>
        <v>41</v>
      </c>
      <c r="K15" s="8">
        <f>IF(VLOOKUP($B15,'Dames BRUT'!$B$6:$G$74,6,FALSE)="","",(VLOOKUP($B15,'Dames BRUT'!$B$6:$G$74,6,FALSE)))</f>
        <v>21</v>
      </c>
      <c r="L15" s="8">
        <f>IF(VLOOKUP($B15,'Dames NET'!$B$6:$G$74,6,FALSE)="","",(VLOOKUP($B15,'Dames NET'!$B$6:$G$74,6,FALSE)))</f>
        <v>34</v>
      </c>
      <c r="M15" s="76">
        <f t="shared" si="2"/>
        <v>55</v>
      </c>
      <c r="N15" s="8" t="str">
        <f>IF(VLOOKUP($B15,'Dames BRUT'!$B$6:$H$74,7,FALSE)="","",(VLOOKUP($B15,'Dames BRUT'!$B$6:$H$74,7,FALSE)))</f>
        <v/>
      </c>
      <c r="O15" s="8" t="str">
        <f>IF(VLOOKUP($B15,'Dames NET'!$B$6:$H$74,7,FALSE)="","",(VLOOKUP($B15,'Dames NET'!$B$6:$H$74,7,FALSE)))</f>
        <v/>
      </c>
      <c r="P15" s="76" t="str">
        <f t="shared" si="3"/>
        <v/>
      </c>
      <c r="Q15" s="8">
        <f>IF(VLOOKUP($B15,'Dames BRUT'!$B$6:$I$74,8,FALSE)="","",(VLOOKUP($B15,'Dames BRUT'!$B$6:$I$74,8,FALSE)))</f>
        <v>14</v>
      </c>
      <c r="R15" s="8">
        <f>IF(VLOOKUP($B15,'Dames NET'!$B$6:$I$74,8,FALSE)="","",(VLOOKUP($B15,'Dames NET'!$B$6:$I$74,8,FALSE)))</f>
        <v>36</v>
      </c>
      <c r="S15" s="76">
        <f t="shared" si="4"/>
        <v>50</v>
      </c>
      <c r="T15" s="8" t="str">
        <f>IF(VLOOKUP($B15,'Dames BRUT'!$B$6:$J$74,9,FALSE)="","",(VLOOKUP($B15,'Dames BRUT'!$B$6:$J$74,9,FALSE)))</f>
        <v/>
      </c>
      <c r="U15" s="8" t="str">
        <f>IF(VLOOKUP($B15,'Dames NET'!$B$6:$J$74,9,FALSE)="","",(VLOOKUP($B15,'Dames NET'!$B$6:$J$74,9,FALSE)))</f>
        <v/>
      </c>
      <c r="V15" s="76" t="str">
        <f t="shared" si="5"/>
        <v/>
      </c>
      <c r="W15" s="8" t="str">
        <f>IF(VLOOKUP($B15,'Dames BRUT'!$B$6:$K$74,10,FALSE)="","",(VLOOKUP($B15,'Dames BRUT'!$B$6:$K$74,10,FALSE)))</f>
        <v/>
      </c>
      <c r="X15" s="8" t="str">
        <f>IF(VLOOKUP($B15,'Dames NET'!$B$6:$K$74,10,FALSE)="","",(VLOOKUP($B15,'Dames NET'!$B$6:$K$74,10,FALSE)))</f>
        <v/>
      </c>
      <c r="Y15" s="76" t="str">
        <f t="shared" si="6"/>
        <v/>
      </c>
      <c r="Z15" s="8">
        <f>IF(VLOOKUP($B15,'Dames BRUT'!$B$6:$L$74,11,FALSE)="","",(VLOOKUP($B15,'Dames BRUT'!$B$6:$L$74,11,FALSE)))</f>
        <v>12</v>
      </c>
      <c r="AA15" s="8">
        <f>IF(VLOOKUP($B15,'Dames NET'!$B$6:$L$74,11,FALSE)="","",(VLOOKUP($B15,'Dames NET'!$B$6:$L$74,11,FALSE)))</f>
        <v>29</v>
      </c>
      <c r="AB15" s="76">
        <f t="shared" si="7"/>
        <v>41</v>
      </c>
      <c r="AC15" s="8">
        <f>IF(VLOOKUP($B15,'Dames BRUT'!$B$6:$M$74,12,FALSE)="","",(VLOOKUP($B15,'Dames BRUT'!$B$6:$M$74,12,FALSE)))</f>
        <v>13</v>
      </c>
      <c r="AD15" s="8">
        <f>IF(VLOOKUP($B15,'Dames NET'!$B$6:$M$74,12,FALSE)="","",(VLOOKUP($B15,'Dames NET'!$B$6:$M$74,12,FALSE)))</f>
        <v>33</v>
      </c>
      <c r="AE15" s="76">
        <f t="shared" si="8"/>
        <v>46</v>
      </c>
      <c r="AF15" s="8" t="str">
        <f>IF(VLOOKUP($B15,'Dames BRUT'!$B$6:$N$74,13,FALSE)="","",(VLOOKUP($B15,'Dames BRUT'!$B$6:$N$74,13,FALSE)))</f>
        <v/>
      </c>
      <c r="AG15" s="8" t="str">
        <f>IF(VLOOKUP($B15,'Dames NET'!$B$6:$N$74,13,FALSE)="","",(VLOOKUP($B15,'Dames NET'!$B$6:$N$74,13,FALSE)))</f>
        <v/>
      </c>
      <c r="AH15" s="76" t="str">
        <f t="shared" si="9"/>
        <v/>
      </c>
      <c r="AI15" s="76">
        <f t="shared" si="10"/>
        <v>233</v>
      </c>
      <c r="AJ15" s="24">
        <f t="shared" si="11"/>
        <v>5</v>
      </c>
      <c r="AK15" s="24">
        <f>IF(AJ15&lt;8,0,+SMALL(($G15,$J15,$M15,$P15,$S15,$V15,$Y15,$AB15,$AE15,$AH15),1))</f>
        <v>0</v>
      </c>
      <c r="AL15" s="24">
        <f>IF(AJ15&lt;9,0,+SMALL(($G15,$J15,$M15,$P15,$S15,$V15,$Y15,$AB15,$AE15,$AH15),2))</f>
        <v>0</v>
      </c>
      <c r="AM15" s="24">
        <f>IF(AJ15&lt;10,0,+SMALL(($G15,$J15,$M15,$P15,$S15,$V15,$Y15,$AB15,$AE15,$AH15),3))</f>
        <v>0</v>
      </c>
      <c r="AN15" s="24">
        <f t="shared" si="12"/>
        <v>233</v>
      </c>
      <c r="AO15" s="8">
        <f t="shared" si="13"/>
        <v>9</v>
      </c>
    </row>
    <row r="16" spans="1:42" s="12" customFormat="1">
      <c r="B16" s="60" t="s">
        <v>263</v>
      </c>
      <c r="C16" s="45"/>
      <c r="D16" s="62" t="s">
        <v>9</v>
      </c>
      <c r="E16" s="8" t="str">
        <f>IF(VLOOKUP($B16,'Dames BRUT'!$B$6:$E$74,4,FALSE)="","",(VLOOKUP($B16,'Dames BRUT'!$B$6:$E$74,4,FALSE)))</f>
        <v/>
      </c>
      <c r="F16" s="8" t="str">
        <f>IF(VLOOKUP($B16,'Dames NET'!$B$6:E$74,4,FALSE)="","",(VLOOKUP($B16,'Dames NET'!$B$6:$E$74,4,FALSE)))</f>
        <v/>
      </c>
      <c r="G16" s="76" t="str">
        <f t="shared" si="0"/>
        <v/>
      </c>
      <c r="H16" s="8" t="str">
        <f>IF(VLOOKUP($B16,'Dames BRUT'!$B$6:$F$74,5,FALSE)="","",(VLOOKUP($B16,'Dames BRUT'!$B$6:$F$74,5,FALSE)))</f>
        <v/>
      </c>
      <c r="I16" s="8" t="str">
        <f>IF(VLOOKUP($B16,'Dames NET'!$B$6:$F$74,5,FALSE)="","",(VLOOKUP($B16,'Dames NET'!$B$6:$F$74,5,FALSE)))</f>
        <v/>
      </c>
      <c r="J16" s="76" t="str">
        <f t="shared" si="1"/>
        <v/>
      </c>
      <c r="K16" s="8" t="str">
        <f>IF(VLOOKUP($B16,'Dames BRUT'!$B$6:$G$74,6,FALSE)="","",(VLOOKUP($B16,'Dames BRUT'!$B$6:$G$74,6,FALSE)))</f>
        <v/>
      </c>
      <c r="L16" s="8" t="str">
        <f>IF(VLOOKUP($B16,'Dames NET'!$B$6:$G$74,6,FALSE)="","",(VLOOKUP($B16,'Dames NET'!$B$6:$G$74,6,FALSE)))</f>
        <v/>
      </c>
      <c r="M16" s="76" t="str">
        <f t="shared" si="2"/>
        <v/>
      </c>
      <c r="N16" s="8" t="str">
        <f>IF(VLOOKUP($B16,'Dames BRUT'!$B$6:$H$74,7,FALSE)="","",(VLOOKUP($B16,'Dames BRUT'!$B$6:$H$74,7,FALSE)))</f>
        <v/>
      </c>
      <c r="O16" s="8" t="str">
        <f>IF(VLOOKUP($B16,'Dames NET'!$B$6:$H$74,7,FALSE)="","",(VLOOKUP($B16,'Dames NET'!$B$6:$H$74,7,FALSE)))</f>
        <v/>
      </c>
      <c r="P16" s="76" t="str">
        <f t="shared" si="3"/>
        <v/>
      </c>
      <c r="Q16" s="8">
        <f>IF(VLOOKUP($B16,'Dames BRUT'!$B$6:$I$74,8,FALSE)="","",(VLOOKUP($B16,'Dames BRUT'!$B$6:$I$74,8,FALSE)))</f>
        <v>7</v>
      </c>
      <c r="R16" s="8">
        <f>IF(VLOOKUP($B16,'Dames NET'!$B$6:$I$74,8,FALSE)="","",(VLOOKUP($B16,'Dames NET'!$B$6:$I$74,8,FALSE)))</f>
        <v>35</v>
      </c>
      <c r="S16" s="76">
        <f t="shared" si="4"/>
        <v>42</v>
      </c>
      <c r="T16" s="8">
        <f>IF(VLOOKUP($B16,'Dames BRUT'!$B$6:$J$74,9,FALSE)="","",(VLOOKUP($B16,'Dames BRUT'!$B$6:$J$74,9,FALSE)))</f>
        <v>4</v>
      </c>
      <c r="U16" s="8">
        <f>IF(VLOOKUP($B16,'Dames NET'!$B$6:$J$74,9,FALSE)="","",(VLOOKUP($B16,'Dames NET'!$B$6:$J$74,9,FALSE)))</f>
        <v>22</v>
      </c>
      <c r="V16" s="76">
        <f t="shared" si="5"/>
        <v>26</v>
      </c>
      <c r="W16" s="8">
        <f>IF(VLOOKUP($B16,'Dames BRUT'!$B$6:$K$74,10,FALSE)="","",(VLOOKUP($B16,'Dames BRUT'!$B$6:$K$74,10,FALSE)))</f>
        <v>3</v>
      </c>
      <c r="X16" s="8">
        <f>IF(VLOOKUP($B16,'Dames NET'!$B$6:$K$74,10,FALSE)="","",(VLOOKUP($B16,'Dames NET'!$B$6:$K$74,10,FALSE)))</f>
        <v>29</v>
      </c>
      <c r="Y16" s="76">
        <f t="shared" si="6"/>
        <v>32</v>
      </c>
      <c r="Z16" s="8">
        <f>IF(VLOOKUP($B16,'Dames BRUT'!$B$6:$L$74,11,FALSE)="","",(VLOOKUP($B16,'Dames BRUT'!$B$6:$L$74,11,FALSE)))</f>
        <v>9</v>
      </c>
      <c r="AA16" s="8">
        <f>IF(VLOOKUP($B16,'Dames NET'!$B$6:$L$74,11,FALSE)="","",(VLOOKUP($B16,'Dames NET'!$B$6:$L$74,11,FALSE)))</f>
        <v>36</v>
      </c>
      <c r="AB16" s="76">
        <f t="shared" si="7"/>
        <v>45</v>
      </c>
      <c r="AC16" s="8">
        <f>IF(VLOOKUP($B16,'Dames BRUT'!$B$6:$M$74,12,FALSE)="","",(VLOOKUP($B16,'Dames BRUT'!$B$6:$M$74,12,FALSE)))</f>
        <v>7</v>
      </c>
      <c r="AD16" s="8">
        <f>IF(VLOOKUP($B16,'Dames NET'!$B$6:$M$74,12,FALSE)="","",(VLOOKUP($B16,'Dames NET'!$B$6:$M$74,12,FALSE)))</f>
        <v>37</v>
      </c>
      <c r="AE16" s="76">
        <f t="shared" si="8"/>
        <v>44</v>
      </c>
      <c r="AF16" s="8">
        <f>IF(VLOOKUP($B16,'Dames BRUT'!$B$6:$N$74,13,FALSE)="","",(VLOOKUP($B16,'Dames BRUT'!$B$6:$N$74,13,FALSE)))</f>
        <v>9</v>
      </c>
      <c r="AG16" s="8">
        <f>IF(VLOOKUP($B16,'Dames NET'!$B$6:$N$74,13,FALSE)="","",(VLOOKUP($B16,'Dames NET'!$B$6:$N$74,13,FALSE)))</f>
        <v>35</v>
      </c>
      <c r="AH16" s="76">
        <f t="shared" si="9"/>
        <v>44</v>
      </c>
      <c r="AI16" s="76">
        <f t="shared" si="10"/>
        <v>233</v>
      </c>
      <c r="AJ16" s="24">
        <f t="shared" si="11"/>
        <v>6</v>
      </c>
      <c r="AK16" s="24">
        <f>IF(AJ16&lt;8,0,+SMALL(($G16,$J16,$M16,$P16,$S16,$V16,$Y16,$AB16,$AE16,$AH16),1))</f>
        <v>0</v>
      </c>
      <c r="AL16" s="24">
        <f>IF(AJ16&lt;9,0,+SMALL(($G16,$J16,$M16,$P16,$S16,$V16,$Y16,$AB16,$AE16,$AH16),2))</f>
        <v>0</v>
      </c>
      <c r="AM16" s="24">
        <f>IF(AJ16&lt;10,0,+SMALL(($G16,$J16,$M16,$P16,$S16,$V16,$Y16,$AB16,$AE16,$AH16),3))</f>
        <v>0</v>
      </c>
      <c r="AN16" s="24">
        <f t="shared" si="12"/>
        <v>233</v>
      </c>
      <c r="AO16" s="8">
        <f t="shared" si="13"/>
        <v>9</v>
      </c>
    </row>
    <row r="17" spans="2:41" s="12" customFormat="1">
      <c r="B17" s="60" t="s">
        <v>177</v>
      </c>
      <c r="C17" s="45"/>
      <c r="D17" s="89" t="s">
        <v>132</v>
      </c>
      <c r="E17" s="8">
        <f>IF(VLOOKUP($B17,'Dames BRUT'!$B$6:$E$74,4,FALSE)="","",(VLOOKUP($B17,'Dames BRUT'!$B$6:$E$74,4,FALSE)))</f>
        <v>4</v>
      </c>
      <c r="F17" s="8">
        <f>IF(VLOOKUP($B17,'Dames NET'!$B$6:E$74,4,FALSE)="","",(VLOOKUP($B17,'Dames NET'!$B$6:$E$74,4,FALSE)))</f>
        <v>31</v>
      </c>
      <c r="G17" s="76">
        <f t="shared" si="0"/>
        <v>35</v>
      </c>
      <c r="H17" s="8">
        <f>IF(VLOOKUP($B17,'Dames BRUT'!$B$6:$F$74,5,FALSE)="","",(VLOOKUP($B17,'Dames BRUT'!$B$6:$F$74,5,FALSE)))</f>
        <v>5</v>
      </c>
      <c r="I17" s="8">
        <f>IF(VLOOKUP($B17,'Dames NET'!$B$6:$F$74,5,FALSE)="","",(VLOOKUP($B17,'Dames NET'!$B$6:$F$74,5,FALSE)))</f>
        <v>32</v>
      </c>
      <c r="J17" s="76">
        <f t="shared" si="1"/>
        <v>37</v>
      </c>
      <c r="K17" s="8">
        <f>IF(VLOOKUP($B17,'Dames BRUT'!$B$6:$G$74,6,FALSE)="","",(VLOOKUP($B17,'Dames BRUT'!$B$6:$G$74,6,FALSE)))</f>
        <v>5</v>
      </c>
      <c r="L17" s="8">
        <f>IF(VLOOKUP($B17,'Dames NET'!$B$6:$G$74,6,FALSE)="","",(VLOOKUP($B17,'Dames NET'!$B$6:$G$74,6,FALSE)))</f>
        <v>33</v>
      </c>
      <c r="M17" s="76">
        <f t="shared" si="2"/>
        <v>38</v>
      </c>
      <c r="N17" s="8">
        <f>IF(VLOOKUP($B17,'Dames BRUT'!$B$6:$H$74,7,FALSE)="","",(VLOOKUP($B17,'Dames BRUT'!$B$6:$H$74,7,FALSE)))</f>
        <v>2</v>
      </c>
      <c r="O17" s="8">
        <f>IF(VLOOKUP($B17,'Dames NET'!$B$6:$H$74,7,FALSE)="","",(VLOOKUP($B17,'Dames NET'!$B$6:$H$74,7,FALSE)))</f>
        <v>32</v>
      </c>
      <c r="P17" s="76">
        <f t="shared" si="3"/>
        <v>34</v>
      </c>
      <c r="Q17" s="8" t="str">
        <f>IF(VLOOKUP($B17,'Dames BRUT'!$B$6:$I$74,8,FALSE)="","",(VLOOKUP($B17,'Dames BRUT'!$B$6:$I$74,8,FALSE)))</f>
        <v/>
      </c>
      <c r="R17" s="8" t="str">
        <f>IF(VLOOKUP($B17,'Dames NET'!$B$6:$I$74,8,FALSE)="","",(VLOOKUP($B17,'Dames NET'!$B$6:$I$74,8,FALSE)))</f>
        <v/>
      </c>
      <c r="S17" s="76" t="str">
        <f t="shared" si="4"/>
        <v/>
      </c>
      <c r="T17" s="8">
        <f>IF(VLOOKUP($B17,'Dames BRUT'!$B$6:$J$74,9,FALSE)="","",(VLOOKUP($B17,'Dames BRUT'!$B$6:$J$74,9,FALSE)))</f>
        <v>5</v>
      </c>
      <c r="U17" s="8">
        <f>IF(VLOOKUP($B17,'Dames NET'!$B$6:$J$74,9,FALSE)="","",(VLOOKUP($B17,'Dames NET'!$B$6:$J$74,9,FALSE)))</f>
        <v>27</v>
      </c>
      <c r="V17" s="76">
        <f t="shared" si="5"/>
        <v>32</v>
      </c>
      <c r="W17" s="8">
        <f>IF(VLOOKUP($B17,'Dames BRUT'!$B$6:$K$74,10,FALSE)="","",(VLOOKUP($B17,'Dames BRUT'!$B$6:$K$74,10,FALSE)))</f>
        <v>4</v>
      </c>
      <c r="X17" s="8">
        <f>IF(VLOOKUP($B17,'Dames NET'!$B$6:$K$74,10,FALSE)="","",(VLOOKUP($B17,'Dames NET'!$B$6:$K$74,10,FALSE)))</f>
        <v>31</v>
      </c>
      <c r="Y17" s="76">
        <f t="shared" si="6"/>
        <v>35</v>
      </c>
      <c r="Z17" s="8" t="str">
        <f>IF(VLOOKUP($B17,'Dames BRUT'!$B$6:$L$74,11,FALSE)="","",(VLOOKUP($B17,'Dames BRUT'!$B$6:$L$74,11,FALSE)))</f>
        <v/>
      </c>
      <c r="AA17" s="8" t="str">
        <f>IF(VLOOKUP($B17,'Dames NET'!$B$6:$L$74,11,FALSE)="","",(VLOOKUP($B17,'Dames NET'!$B$6:$L$74,11,FALSE)))</f>
        <v/>
      </c>
      <c r="AB17" s="76" t="str">
        <f t="shared" si="7"/>
        <v/>
      </c>
      <c r="AC17" s="8" t="str">
        <f>IF(VLOOKUP($B17,'Dames BRUT'!$B$6:$M$74,12,FALSE)="","",(VLOOKUP($B17,'Dames BRUT'!$B$6:$M$74,12,FALSE)))</f>
        <v/>
      </c>
      <c r="AD17" s="8" t="str">
        <f>IF(VLOOKUP($B17,'Dames NET'!$B$6:$M$74,12,FALSE)="","",(VLOOKUP($B17,'Dames NET'!$B$6:$M$74,12,FALSE)))</f>
        <v/>
      </c>
      <c r="AE17" s="76" t="str">
        <f t="shared" si="8"/>
        <v/>
      </c>
      <c r="AF17" s="8" t="str">
        <f>IF(VLOOKUP($B17,'Dames BRUT'!$B$6:$N$74,13,FALSE)="","",(VLOOKUP($B17,'Dames BRUT'!$B$6:$N$74,13,FALSE)))</f>
        <v/>
      </c>
      <c r="AG17" s="8" t="str">
        <f>IF(VLOOKUP($B17,'Dames NET'!$B$6:$N$74,13,FALSE)="","",(VLOOKUP($B17,'Dames NET'!$B$6:$N$74,13,FALSE)))</f>
        <v/>
      </c>
      <c r="AH17" s="76" t="str">
        <f t="shared" si="9"/>
        <v/>
      </c>
      <c r="AI17" s="76">
        <f t="shared" si="10"/>
        <v>211</v>
      </c>
      <c r="AJ17" s="24">
        <f t="shared" si="11"/>
        <v>6</v>
      </c>
      <c r="AK17" s="24">
        <f>IF(AJ17&lt;8,0,+SMALL(($G17,$J17,$M17,$P17,$S17,$V17,$Y17,$AB17,$AE17,$AH17),1))</f>
        <v>0</v>
      </c>
      <c r="AL17" s="24">
        <f>IF(AJ17&lt;9,0,+SMALL(($G17,$J17,$M17,$P17,$S17,$V17,$Y17,$AB17,$AE17,$AH17),2))</f>
        <v>0</v>
      </c>
      <c r="AM17" s="24">
        <f>IF(AJ17&lt;10,0,+SMALL(($G17,$J17,$M17,$P17,$S17,$V17,$Y17,$AB17,$AE17,$AH17),3))</f>
        <v>0</v>
      </c>
      <c r="AN17" s="24">
        <f t="shared" si="12"/>
        <v>211</v>
      </c>
      <c r="AO17" s="8">
        <f t="shared" si="13"/>
        <v>11</v>
      </c>
    </row>
    <row r="18" spans="2:41" s="12" customFormat="1">
      <c r="B18" s="60" t="s">
        <v>178</v>
      </c>
      <c r="C18" s="45"/>
      <c r="D18" s="89" t="s">
        <v>132</v>
      </c>
      <c r="E18" s="8">
        <f>IF(VLOOKUP($B18,'Dames BRUT'!$B$6:$E$74,4,FALSE)="","",(VLOOKUP($B18,'Dames BRUT'!$B$6:$E$74,4,FALSE)))</f>
        <v>9</v>
      </c>
      <c r="F18" s="8">
        <f>IF(VLOOKUP($B18,'Dames NET'!$B$6:E$74,4,FALSE)="","",(VLOOKUP($B18,'Dames NET'!$B$6:$E$74,4,FALSE)))</f>
        <v>31</v>
      </c>
      <c r="G18" s="76">
        <f t="shared" si="0"/>
        <v>40</v>
      </c>
      <c r="H18" s="8">
        <f>IF(VLOOKUP($B18,'Dames BRUT'!$B$6:$F$74,5,FALSE)="","",(VLOOKUP($B18,'Dames BRUT'!$B$6:$F$74,5,FALSE)))</f>
        <v>4</v>
      </c>
      <c r="I18" s="8">
        <f>IF(VLOOKUP($B18,'Dames NET'!$B$6:$F$74,5,FALSE)="","",(VLOOKUP($B18,'Dames NET'!$B$6:$F$74,5,FALSE)))</f>
        <v>26</v>
      </c>
      <c r="J18" s="76">
        <f t="shared" si="1"/>
        <v>30</v>
      </c>
      <c r="K18" s="8">
        <f>IF(VLOOKUP($B18,'Dames BRUT'!$B$6:$G$74,6,FALSE)="","",(VLOOKUP($B18,'Dames BRUT'!$B$6:$G$74,6,FALSE)))</f>
        <v>6</v>
      </c>
      <c r="L18" s="8">
        <f>IF(VLOOKUP($B18,'Dames NET'!$B$6:$G$74,6,FALSE)="","",(VLOOKUP($B18,'Dames NET'!$B$6:$G$74,6,FALSE)))</f>
        <v>21</v>
      </c>
      <c r="M18" s="76">
        <f t="shared" si="2"/>
        <v>27</v>
      </c>
      <c r="N18" s="8">
        <f>IF(VLOOKUP($B18,'Dames BRUT'!$B$6:$H$74,7,FALSE)="","",(VLOOKUP($B18,'Dames BRUT'!$B$6:$H$74,7,FALSE)))</f>
        <v>8</v>
      </c>
      <c r="O18" s="8">
        <f>IF(VLOOKUP($B18,'Dames NET'!$B$6:$H$74,7,FALSE)="","",(VLOOKUP($B18,'Dames NET'!$B$6:$H$74,7,FALSE)))</f>
        <v>31</v>
      </c>
      <c r="P18" s="76">
        <f t="shared" si="3"/>
        <v>39</v>
      </c>
      <c r="Q18" s="8" t="str">
        <f>IF(VLOOKUP($B18,'Dames BRUT'!$B$6:$I$74,8,FALSE)="","",(VLOOKUP($B18,'Dames BRUT'!$B$6:$I$74,8,FALSE)))</f>
        <v/>
      </c>
      <c r="R18" s="8" t="str">
        <f>IF(VLOOKUP($B18,'Dames NET'!$B$6:$I$74,8,FALSE)="","",(VLOOKUP($B18,'Dames NET'!$B$6:$I$74,8,FALSE)))</f>
        <v/>
      </c>
      <c r="S18" s="76" t="str">
        <f t="shared" si="4"/>
        <v/>
      </c>
      <c r="T18" s="8">
        <f>IF(VLOOKUP($B18,'Dames BRUT'!$B$6:$J$74,9,FALSE)="","",(VLOOKUP($B18,'Dames BRUT'!$B$6:$J$74,9,FALSE)))</f>
        <v>3</v>
      </c>
      <c r="U18" s="8">
        <f>IF(VLOOKUP($B18,'Dames NET'!$B$6:$J$74,9,FALSE)="","",(VLOOKUP($B18,'Dames NET'!$B$6:$J$74,9,FALSE)))</f>
        <v>25</v>
      </c>
      <c r="V18" s="76">
        <f t="shared" si="5"/>
        <v>28</v>
      </c>
      <c r="W18" s="8" t="str">
        <f>IF(VLOOKUP($B18,'Dames BRUT'!$B$6:$K$74,10,FALSE)="","",(VLOOKUP($B18,'Dames BRUT'!$B$6:$K$74,10,FALSE)))</f>
        <v/>
      </c>
      <c r="X18" s="8" t="str">
        <f>IF(VLOOKUP($B18,'Dames NET'!$B$6:$K$74,10,FALSE)="","",(VLOOKUP($B18,'Dames NET'!$B$6:$K$74,10,FALSE)))</f>
        <v/>
      </c>
      <c r="Y18" s="76" t="str">
        <f t="shared" si="6"/>
        <v/>
      </c>
      <c r="Z18" s="8" t="str">
        <f>IF(VLOOKUP($B18,'Dames BRUT'!$B$6:$L$74,11,FALSE)="","",(VLOOKUP($B18,'Dames BRUT'!$B$6:$L$74,11,FALSE)))</f>
        <v/>
      </c>
      <c r="AA18" s="8" t="str">
        <f>IF(VLOOKUP($B18,'Dames NET'!$B$6:$L$74,11,FALSE)="","",(VLOOKUP($B18,'Dames NET'!$B$6:$L$74,11,FALSE)))</f>
        <v/>
      </c>
      <c r="AB18" s="76" t="str">
        <f t="shared" si="7"/>
        <v/>
      </c>
      <c r="AC18" s="8" t="str">
        <f>IF(VLOOKUP($B18,'Dames BRUT'!$B$6:$M$74,12,FALSE)="","",(VLOOKUP($B18,'Dames BRUT'!$B$6:$M$74,12,FALSE)))</f>
        <v/>
      </c>
      <c r="AD18" s="8" t="str">
        <f>IF(VLOOKUP($B18,'Dames NET'!$B$6:$M$74,12,FALSE)="","",(VLOOKUP($B18,'Dames NET'!$B$6:$M$74,12,FALSE)))</f>
        <v/>
      </c>
      <c r="AE18" s="76" t="str">
        <f t="shared" si="8"/>
        <v/>
      </c>
      <c r="AF18" s="8">
        <f>IF(VLOOKUP($B18,'Dames BRUT'!$B$6:$N$74,13,FALSE)="","",(VLOOKUP($B18,'Dames BRUT'!$B$6:$N$74,13,FALSE)))</f>
        <v>9</v>
      </c>
      <c r="AG18" s="8">
        <f>IF(VLOOKUP($B18,'Dames NET'!$B$6:$N$74,13,FALSE)="","",(VLOOKUP($B18,'Dames NET'!$B$6:$N$74,13,FALSE)))</f>
        <v>36</v>
      </c>
      <c r="AH18" s="76">
        <f t="shared" si="9"/>
        <v>45</v>
      </c>
      <c r="AI18" s="76">
        <f t="shared" si="10"/>
        <v>209</v>
      </c>
      <c r="AJ18" s="24">
        <f t="shared" si="11"/>
        <v>6</v>
      </c>
      <c r="AK18" s="24">
        <f>IF(AJ18&lt;8,0,+SMALL(($G18,$J18,$M18,$P18,$S18,$V18,$Y18,$AB18,$AE18,$AH18),1))</f>
        <v>0</v>
      </c>
      <c r="AL18" s="24">
        <f>IF(AJ18&lt;9,0,+SMALL(($G18,$J18,$M18,$P18,$S18,$V18,$Y18,$AB18,$AE18,$AH18),2))</f>
        <v>0</v>
      </c>
      <c r="AM18" s="24">
        <f>IF(AJ18&lt;10,0,+SMALL(($G18,$J18,$M18,$P18,$S18,$V18,$Y18,$AB18,$AE18,$AH18),3))</f>
        <v>0</v>
      </c>
      <c r="AN18" s="24">
        <f t="shared" si="12"/>
        <v>209</v>
      </c>
      <c r="AO18" s="8">
        <f t="shared" si="13"/>
        <v>12</v>
      </c>
    </row>
    <row r="19" spans="2:41" s="12" customFormat="1">
      <c r="B19" s="108" t="s">
        <v>230</v>
      </c>
      <c r="C19" s="45"/>
      <c r="D19" s="64" t="s">
        <v>61</v>
      </c>
      <c r="E19" s="8" t="str">
        <f>IF(VLOOKUP($B19,'Dames BRUT'!$B$6:$E$74,4,FALSE)="","",(VLOOKUP($B19,'Dames BRUT'!$B$6:$E$74,4,FALSE)))</f>
        <v/>
      </c>
      <c r="F19" s="8" t="str">
        <f>IF(VLOOKUP($B19,'Dames NET'!$B$6:E$74,4,FALSE)="","",(VLOOKUP($B19,'Dames NET'!$B$6:$E$74,4,FALSE)))</f>
        <v/>
      </c>
      <c r="G19" s="76" t="str">
        <f t="shared" si="0"/>
        <v/>
      </c>
      <c r="H19" s="8" t="str">
        <f>IF(VLOOKUP($B19,'Dames BRUT'!$B$6:$F$74,5,FALSE)="","",(VLOOKUP($B19,'Dames BRUT'!$B$6:$F$74,5,FALSE)))</f>
        <v/>
      </c>
      <c r="I19" s="8" t="str">
        <f>IF(VLOOKUP($B19,'Dames NET'!$B$6:$F$74,5,FALSE)="","",(VLOOKUP($B19,'Dames NET'!$B$6:$F$74,5,FALSE)))</f>
        <v/>
      </c>
      <c r="J19" s="76" t="str">
        <f t="shared" si="1"/>
        <v/>
      </c>
      <c r="K19" s="8">
        <f>IF(VLOOKUP($B19,'Dames BRUT'!$B$6:$G$74,6,FALSE)="","",(VLOOKUP($B19,'Dames BRUT'!$B$6:$G$74,6,FALSE)))</f>
        <v>18</v>
      </c>
      <c r="L19" s="8">
        <f>IF(VLOOKUP($B19,'Dames NET'!$B$6:$G$74,6,FALSE)="","",(VLOOKUP($B19,'Dames NET'!$B$6:$G$74,6,FALSE)))</f>
        <v>31</v>
      </c>
      <c r="M19" s="76">
        <f t="shared" si="2"/>
        <v>49</v>
      </c>
      <c r="N19" s="8" t="str">
        <f>IF(VLOOKUP($B19,'Dames BRUT'!$B$6:$H$74,7,FALSE)="","",(VLOOKUP($B19,'Dames BRUT'!$B$6:$H$74,7,FALSE)))</f>
        <v/>
      </c>
      <c r="O19" s="8" t="str">
        <f>IF(VLOOKUP($B19,'Dames NET'!$B$6:$H$74,7,FALSE)="","",(VLOOKUP($B19,'Dames NET'!$B$6:$H$74,7,FALSE)))</f>
        <v/>
      </c>
      <c r="P19" s="76" t="str">
        <f t="shared" si="3"/>
        <v/>
      </c>
      <c r="Q19" s="8" t="str">
        <f>IF(VLOOKUP($B19,'Dames BRUT'!$B$6:$I$74,8,FALSE)="","",(VLOOKUP($B19,'Dames BRUT'!$B$6:$I$74,8,FALSE)))</f>
        <v/>
      </c>
      <c r="R19" s="8" t="str">
        <f>IF(VLOOKUP($B19,'Dames NET'!$B$6:$I$74,8,FALSE)="","",(VLOOKUP($B19,'Dames NET'!$B$6:$I$74,8,FALSE)))</f>
        <v/>
      </c>
      <c r="S19" s="76" t="str">
        <f t="shared" si="4"/>
        <v/>
      </c>
      <c r="T19" s="8" t="str">
        <f>IF(VLOOKUP($B19,'Dames BRUT'!$B$6:$J$74,9,FALSE)="","",(VLOOKUP($B19,'Dames BRUT'!$B$6:$J$74,9,FALSE)))</f>
        <v/>
      </c>
      <c r="U19" s="8" t="str">
        <f>IF(VLOOKUP($B19,'Dames NET'!$B$6:$J$74,9,FALSE)="","",(VLOOKUP($B19,'Dames NET'!$B$6:$J$74,9,FALSE)))</f>
        <v/>
      </c>
      <c r="V19" s="76" t="str">
        <f t="shared" si="5"/>
        <v/>
      </c>
      <c r="W19" s="8">
        <f>IF(VLOOKUP($B19,'Dames BRUT'!$B$6:$K$74,10,FALSE)="","",(VLOOKUP($B19,'Dames BRUT'!$B$6:$K$74,10,FALSE)))</f>
        <v>20</v>
      </c>
      <c r="X19" s="8">
        <f>IF(VLOOKUP($B19,'Dames NET'!$B$6:$K$74,10,FALSE)="","",(VLOOKUP($B19,'Dames NET'!$B$6:$K$74,10,FALSE)))</f>
        <v>32</v>
      </c>
      <c r="Y19" s="76">
        <f t="shared" si="6"/>
        <v>52</v>
      </c>
      <c r="Z19" s="8">
        <f>IF(VLOOKUP($B19,'Dames BRUT'!$B$6:$L$74,11,FALSE)="","",(VLOOKUP($B19,'Dames BRUT'!$B$6:$L$74,11,FALSE)))</f>
        <v>20</v>
      </c>
      <c r="AA19" s="8">
        <f>IF(VLOOKUP($B19,'Dames NET'!$B$6:$L$74,11,FALSE)="","",(VLOOKUP($B19,'Dames NET'!$B$6:$L$74,11,FALSE)))</f>
        <v>32</v>
      </c>
      <c r="AB19" s="76">
        <f t="shared" si="7"/>
        <v>52</v>
      </c>
      <c r="AC19" s="8" t="str">
        <f>IF(VLOOKUP($B19,'Dames BRUT'!$B$6:$M$74,12,FALSE)="","",(VLOOKUP($B19,'Dames BRUT'!$B$6:$M$74,12,FALSE)))</f>
        <v/>
      </c>
      <c r="AD19" s="8" t="str">
        <f>IF(VLOOKUP($B19,'Dames NET'!$B$6:$M$74,12,FALSE)="","",(VLOOKUP($B19,'Dames NET'!$B$6:$M$74,12,FALSE)))</f>
        <v/>
      </c>
      <c r="AE19" s="76" t="str">
        <f t="shared" si="8"/>
        <v/>
      </c>
      <c r="AF19" s="8">
        <f>IF(VLOOKUP($B19,'Dames BRUT'!$B$6:$N$74,13,FALSE)="","",(VLOOKUP($B19,'Dames BRUT'!$B$6:$N$74,13,FALSE)))</f>
        <v>17</v>
      </c>
      <c r="AG19" s="8">
        <f>IF(VLOOKUP($B19,'Dames NET'!$B$6:$N$74,13,FALSE)="","",(VLOOKUP($B19,'Dames NET'!$B$6:$N$74,13,FALSE)))</f>
        <v>29</v>
      </c>
      <c r="AH19" s="76">
        <f t="shared" si="9"/>
        <v>46</v>
      </c>
      <c r="AI19" s="76">
        <f t="shared" si="10"/>
        <v>199</v>
      </c>
      <c r="AJ19" s="24">
        <f t="shared" si="11"/>
        <v>4</v>
      </c>
      <c r="AK19" s="24">
        <f>IF(AJ19&lt;8,0,+SMALL(($G19,$J19,$M19,$P19,$S19,$V19,$Y19,$AB19,$AE19,$AH19),1))</f>
        <v>0</v>
      </c>
      <c r="AL19" s="24">
        <f>IF(AJ19&lt;9,0,+SMALL(($G19,$J19,$M19,$P19,$S19,$V19,$Y19,$AB19,$AE19,$AH19),2))</f>
        <v>0</v>
      </c>
      <c r="AM19" s="24">
        <f>IF(AJ19&lt;10,0,+SMALL(($G19,$J19,$M19,$P19,$S19,$V19,$Y19,$AB19,$AE19,$AH19),3))</f>
        <v>0</v>
      </c>
      <c r="AN19" s="24">
        <f t="shared" si="12"/>
        <v>199</v>
      </c>
      <c r="AO19" s="8">
        <f t="shared" si="13"/>
        <v>13</v>
      </c>
    </row>
    <row r="20" spans="2:41" s="12" customFormat="1">
      <c r="B20" s="60" t="s">
        <v>169</v>
      </c>
      <c r="C20" s="45"/>
      <c r="D20" s="63" t="s">
        <v>27</v>
      </c>
      <c r="E20" s="8">
        <f>IF(VLOOKUP($B20,'Dames BRUT'!$B$6:$E$74,4,FALSE)="","",(VLOOKUP($B20,'Dames BRUT'!$B$6:$E$74,4,FALSE)))</f>
        <v>5</v>
      </c>
      <c r="F20" s="8">
        <f>IF(VLOOKUP($B20,'Dames NET'!$B$6:E$74,4,FALSE)="","",(VLOOKUP($B20,'Dames NET'!$B$6:$E$74,4,FALSE)))</f>
        <v>32</v>
      </c>
      <c r="G20" s="76">
        <f t="shared" si="0"/>
        <v>37</v>
      </c>
      <c r="H20" s="8">
        <f>IF(VLOOKUP($B20,'Dames BRUT'!$B$6:$F$74,5,FALSE)="","",(VLOOKUP($B20,'Dames BRUT'!$B$6:$F$74,5,FALSE)))</f>
        <v>7</v>
      </c>
      <c r="I20" s="8">
        <f>IF(VLOOKUP($B20,'Dames NET'!$B$6:$F$74,5,FALSE)="","",(VLOOKUP($B20,'Dames NET'!$B$6:$F$74,5,FALSE)))</f>
        <v>30</v>
      </c>
      <c r="J20" s="76">
        <f t="shared" si="1"/>
        <v>37</v>
      </c>
      <c r="K20" s="8">
        <f>IF(VLOOKUP($B20,'Dames BRUT'!$B$6:$G$74,6,FALSE)="","",(VLOOKUP($B20,'Dames BRUT'!$B$6:$G$74,6,FALSE)))</f>
        <v>9</v>
      </c>
      <c r="L20" s="8">
        <f>IF(VLOOKUP($B20,'Dames NET'!$B$6:$G$74,6,FALSE)="","",(VLOOKUP($B20,'Dames NET'!$B$6:$G$74,6,FALSE)))</f>
        <v>35</v>
      </c>
      <c r="M20" s="76">
        <f t="shared" si="2"/>
        <v>44</v>
      </c>
      <c r="N20" s="8">
        <f>IF(VLOOKUP($B20,'Dames BRUT'!$B$6:$H$74,7,FALSE)="","",(VLOOKUP($B20,'Dames BRUT'!$B$6:$H$74,7,FALSE)))</f>
        <v>5</v>
      </c>
      <c r="O20" s="8">
        <f>IF(VLOOKUP($B20,'Dames NET'!$B$6:$H$74,7,FALSE)="","",(VLOOKUP($B20,'Dames NET'!$B$6:$H$74,7,FALSE)))</f>
        <v>30</v>
      </c>
      <c r="P20" s="76">
        <f t="shared" si="3"/>
        <v>35</v>
      </c>
      <c r="Q20" s="8" t="str">
        <f>IF(VLOOKUP($B20,'Dames BRUT'!$B$6:$I$74,8,FALSE)="","",(VLOOKUP($B20,'Dames BRUT'!$B$6:$I$74,8,FALSE)))</f>
        <v/>
      </c>
      <c r="R20" s="8" t="str">
        <f>IF(VLOOKUP($B20,'Dames NET'!$B$6:$I$74,8,FALSE)="","",(VLOOKUP($B20,'Dames NET'!$B$6:$I$74,8,FALSE)))</f>
        <v/>
      </c>
      <c r="S20" s="76" t="str">
        <f t="shared" si="4"/>
        <v/>
      </c>
      <c r="T20" s="8">
        <f>IF(VLOOKUP($B20,'Dames BRUT'!$B$6:$J$74,9,FALSE)="","",(VLOOKUP($B20,'Dames BRUT'!$B$6:$J$74,9,FALSE)))</f>
        <v>8</v>
      </c>
      <c r="U20" s="8">
        <f>IF(VLOOKUP($B20,'Dames NET'!$B$6:$J$74,9,FALSE)="","",(VLOOKUP($B20,'Dames NET'!$B$6:$J$74,9,FALSE)))</f>
        <v>34</v>
      </c>
      <c r="V20" s="76">
        <f t="shared" si="5"/>
        <v>42</v>
      </c>
      <c r="W20" s="8" t="str">
        <f>IF(VLOOKUP($B20,'Dames BRUT'!$B$6:$K$74,10,FALSE)="","",(VLOOKUP($B20,'Dames BRUT'!$B$6:$K$74,10,FALSE)))</f>
        <v/>
      </c>
      <c r="X20" s="8" t="str">
        <f>IF(VLOOKUP($B20,'Dames NET'!$B$6:$K$74,10,FALSE)="","",(VLOOKUP($B20,'Dames NET'!$B$6:$K$74,10,FALSE)))</f>
        <v/>
      </c>
      <c r="Y20" s="76" t="str">
        <f t="shared" si="6"/>
        <v/>
      </c>
      <c r="Z20" s="8" t="str">
        <f>IF(VLOOKUP($B20,'Dames BRUT'!$B$6:$L$74,11,FALSE)="","",(VLOOKUP($B20,'Dames BRUT'!$B$6:$L$74,11,FALSE)))</f>
        <v/>
      </c>
      <c r="AA20" s="8" t="str">
        <f>IF(VLOOKUP($B20,'Dames NET'!$B$6:$L$74,11,FALSE)="","",(VLOOKUP($B20,'Dames NET'!$B$6:$L$74,11,FALSE)))</f>
        <v/>
      </c>
      <c r="AB20" s="76" t="str">
        <f t="shared" si="7"/>
        <v/>
      </c>
      <c r="AC20" s="8" t="str">
        <f>IF(VLOOKUP($B20,'Dames BRUT'!$B$6:$M$74,12,FALSE)="","",(VLOOKUP($B20,'Dames BRUT'!$B$6:$M$74,12,FALSE)))</f>
        <v/>
      </c>
      <c r="AD20" s="8" t="str">
        <f>IF(VLOOKUP($B20,'Dames NET'!$B$6:$M$74,12,FALSE)="","",(VLOOKUP($B20,'Dames NET'!$B$6:$M$74,12,FALSE)))</f>
        <v/>
      </c>
      <c r="AE20" s="76" t="str">
        <f t="shared" si="8"/>
        <v/>
      </c>
      <c r="AF20" s="8" t="str">
        <f>IF(VLOOKUP($B20,'Dames BRUT'!$B$6:$N$74,13,FALSE)="","",(VLOOKUP($B20,'Dames BRUT'!$B$6:$N$74,13,FALSE)))</f>
        <v/>
      </c>
      <c r="AG20" s="8" t="str">
        <f>IF(VLOOKUP($B20,'Dames NET'!$B$6:$N$74,13,FALSE)="","",(VLOOKUP($B20,'Dames NET'!$B$6:$N$74,13,FALSE)))</f>
        <v/>
      </c>
      <c r="AH20" s="76" t="str">
        <f t="shared" si="9"/>
        <v/>
      </c>
      <c r="AI20" s="76">
        <f t="shared" si="10"/>
        <v>195</v>
      </c>
      <c r="AJ20" s="24">
        <f t="shared" si="11"/>
        <v>5</v>
      </c>
      <c r="AK20" s="24">
        <f>IF(AJ20&lt;8,0,+SMALL(($G20,$J20,$M20,$P20,$S20,$V20,$Y20,$AB20,$AE20,$AH20),1))</f>
        <v>0</v>
      </c>
      <c r="AL20" s="24">
        <f>IF(AJ20&lt;9,0,+SMALL(($G20,$J20,$M20,$P20,$S20,$V20,$Y20,$AB20,$AE20,$AH20),2))</f>
        <v>0</v>
      </c>
      <c r="AM20" s="24">
        <f>IF(AJ20&lt;10,0,+SMALL(($G20,$J20,$M20,$P20,$S20,$V20,$Y20,$AB20,$AE20,$AH20),3))</f>
        <v>0</v>
      </c>
      <c r="AN20" s="24">
        <f t="shared" si="12"/>
        <v>195</v>
      </c>
      <c r="AO20" s="8">
        <f t="shared" si="13"/>
        <v>14</v>
      </c>
    </row>
    <row r="21" spans="2:41" s="12" customFormat="1">
      <c r="B21" s="60" t="s">
        <v>48</v>
      </c>
      <c r="C21" s="45"/>
      <c r="D21" s="94" t="s">
        <v>20</v>
      </c>
      <c r="E21" s="8" t="str">
        <f>IF(VLOOKUP($B21,'Dames BRUT'!$B$6:$E$74,4,FALSE)="","",(VLOOKUP($B21,'Dames BRUT'!$B$6:$E$74,4,FALSE)))</f>
        <v/>
      </c>
      <c r="F21" s="8" t="str">
        <f>IF(VLOOKUP($B21,'Dames NET'!$B$6:E$74,4,FALSE)="","",(VLOOKUP($B21,'Dames NET'!$B$6:$E$74,4,FALSE)))</f>
        <v/>
      </c>
      <c r="G21" s="76" t="str">
        <f t="shared" si="0"/>
        <v/>
      </c>
      <c r="H21" s="8">
        <f>IF(VLOOKUP($B21,'Dames BRUT'!$B$6:$F$74,5,FALSE)="","",(VLOOKUP($B21,'Dames BRUT'!$B$6:$F$74,5,FALSE)))</f>
        <v>16</v>
      </c>
      <c r="I21" s="8">
        <f>IF(VLOOKUP($B21,'Dames NET'!$B$6:$F$74,5,FALSE)="","",(VLOOKUP($B21,'Dames NET'!$B$6:$F$74,5,FALSE)))</f>
        <v>31</v>
      </c>
      <c r="J21" s="76">
        <f t="shared" si="1"/>
        <v>47</v>
      </c>
      <c r="K21" s="8">
        <f>IF(VLOOKUP($B21,'Dames BRUT'!$B$6:$G$74,6,FALSE)="","",(VLOOKUP($B21,'Dames BRUT'!$B$6:$G$74,6,FALSE)))</f>
        <v>21</v>
      </c>
      <c r="L21" s="8">
        <f>IF(VLOOKUP($B21,'Dames NET'!$B$6:$G$74,6,FALSE)="","",(VLOOKUP($B21,'Dames NET'!$B$6:$G$74,6,FALSE)))</f>
        <v>36</v>
      </c>
      <c r="M21" s="76">
        <f t="shared" si="2"/>
        <v>57</v>
      </c>
      <c r="N21" s="8" t="str">
        <f>IF(VLOOKUP($B21,'Dames BRUT'!$B$6:$H$74,7,FALSE)="","",(VLOOKUP($B21,'Dames BRUT'!$B$6:$H$74,7,FALSE)))</f>
        <v/>
      </c>
      <c r="O21" s="8" t="str">
        <f>IF(VLOOKUP($B21,'Dames NET'!$B$6:$H$74,7,FALSE)="","",(VLOOKUP($B21,'Dames NET'!$B$6:$H$74,7,FALSE)))</f>
        <v/>
      </c>
      <c r="P21" s="76" t="str">
        <f t="shared" si="3"/>
        <v/>
      </c>
      <c r="Q21" s="8" t="str">
        <f>IF(VLOOKUP($B21,'Dames BRUT'!$B$6:$I$74,8,FALSE)="","",(VLOOKUP($B21,'Dames BRUT'!$B$6:$I$74,8,FALSE)))</f>
        <v/>
      </c>
      <c r="R21" s="8" t="str">
        <f>IF(VLOOKUP($B21,'Dames NET'!$B$6:$I$74,8,FALSE)="","",(VLOOKUP($B21,'Dames NET'!$B$6:$I$74,8,FALSE)))</f>
        <v/>
      </c>
      <c r="S21" s="76" t="str">
        <f t="shared" si="4"/>
        <v/>
      </c>
      <c r="T21" s="8" t="str">
        <f>IF(VLOOKUP($B21,'Dames BRUT'!$B$6:$J$74,9,FALSE)="","",(VLOOKUP($B21,'Dames BRUT'!$B$6:$J$74,9,FALSE)))</f>
        <v/>
      </c>
      <c r="U21" s="8" t="str">
        <f>IF(VLOOKUP($B21,'Dames NET'!$B$6:$J$74,9,FALSE)="","",(VLOOKUP($B21,'Dames NET'!$B$6:$J$74,9,FALSE)))</f>
        <v/>
      </c>
      <c r="V21" s="76" t="str">
        <f t="shared" si="5"/>
        <v/>
      </c>
      <c r="W21" s="8" t="str">
        <f>IF(VLOOKUP($B21,'Dames BRUT'!$B$6:$K$74,10,FALSE)="","",(VLOOKUP($B21,'Dames BRUT'!$B$6:$K$74,10,FALSE)))</f>
        <v/>
      </c>
      <c r="X21" s="8" t="str">
        <f>IF(VLOOKUP($B21,'Dames NET'!$B$6:$K$74,10,FALSE)="","",(VLOOKUP($B21,'Dames NET'!$B$6:$K$74,10,FALSE)))</f>
        <v/>
      </c>
      <c r="Y21" s="76" t="str">
        <f t="shared" si="6"/>
        <v/>
      </c>
      <c r="Z21" s="8">
        <f>IF(VLOOKUP($B21,'Dames BRUT'!$B$6:$L$74,11,FALSE)="","",(VLOOKUP($B21,'Dames BRUT'!$B$6:$L$74,11,FALSE)))</f>
        <v>17</v>
      </c>
      <c r="AA21" s="8">
        <f>IF(VLOOKUP($B21,'Dames NET'!$B$6:$L$74,11,FALSE)="","",(VLOOKUP($B21,'Dames NET'!$B$6:$L$74,11,FALSE)))</f>
        <v>32</v>
      </c>
      <c r="AB21" s="76">
        <f t="shared" si="7"/>
        <v>49</v>
      </c>
      <c r="AC21" s="8" t="str">
        <f>IF(VLOOKUP($B21,'Dames BRUT'!$B$6:$M$74,12,FALSE)="","",(VLOOKUP($B21,'Dames BRUT'!$B$6:$M$74,12,FALSE)))</f>
        <v/>
      </c>
      <c r="AD21" s="8" t="str">
        <f>IF(VLOOKUP($B21,'Dames NET'!$B$6:$M$74,12,FALSE)="","",(VLOOKUP($B21,'Dames NET'!$B$6:$M$74,12,FALSE)))</f>
        <v/>
      </c>
      <c r="AE21" s="76" t="str">
        <f t="shared" si="8"/>
        <v/>
      </c>
      <c r="AF21" s="8">
        <f>IF(VLOOKUP($B21,'Dames BRUT'!$B$6:$N$74,13,FALSE)="","",(VLOOKUP($B21,'Dames BRUT'!$B$6:$N$74,13,FALSE)))</f>
        <v>13</v>
      </c>
      <c r="AG21" s="8">
        <f>IF(VLOOKUP($B21,'Dames NET'!$B$6:$N$74,13,FALSE)="","",(VLOOKUP($B21,'Dames NET'!$B$6:$N$74,13,FALSE)))</f>
        <v>28</v>
      </c>
      <c r="AH21" s="76">
        <f t="shared" si="9"/>
        <v>41</v>
      </c>
      <c r="AI21" s="76">
        <f t="shared" si="10"/>
        <v>194</v>
      </c>
      <c r="AJ21" s="24">
        <f t="shared" si="11"/>
        <v>4</v>
      </c>
      <c r="AK21" s="24">
        <f>IF(AJ21&lt;8,0,+SMALL(($G21,$J21,$M21,$P21,$S21,$V21,$Y21,$AB21,$AE21,$AH21),1))</f>
        <v>0</v>
      </c>
      <c r="AL21" s="24">
        <f>IF(AJ21&lt;9,0,+SMALL(($G21,$J21,$M21,$P21,$S21,$V21,$Y21,$AB21,$AE21,$AH21),2))</f>
        <v>0</v>
      </c>
      <c r="AM21" s="24">
        <f>IF(AJ21&lt;10,0,+SMALL(($G21,$J21,$M21,$P21,$S21,$V21,$Y21,$AB21,$AE21,$AH21),3))</f>
        <v>0</v>
      </c>
      <c r="AN21" s="24">
        <f t="shared" si="12"/>
        <v>194</v>
      </c>
      <c r="AO21" s="8">
        <f t="shared" si="13"/>
        <v>15</v>
      </c>
    </row>
    <row r="22" spans="2:41" s="12" customFormat="1">
      <c r="B22" s="108" t="s">
        <v>231</v>
      </c>
      <c r="C22" s="45"/>
      <c r="D22" s="61" t="s">
        <v>5</v>
      </c>
      <c r="E22" s="8" t="str">
        <f>IF(VLOOKUP($B22,'Dames BRUT'!$B$6:$E$74,4,FALSE)="","",(VLOOKUP($B22,'Dames BRUT'!$B$6:$E$74,4,FALSE)))</f>
        <v/>
      </c>
      <c r="F22" s="8" t="str">
        <f>IF(VLOOKUP($B22,'Dames NET'!$B$6:E$74,4,FALSE)="","",(VLOOKUP($B22,'Dames NET'!$B$6:$E$74,4,FALSE)))</f>
        <v/>
      </c>
      <c r="G22" s="76" t="str">
        <f t="shared" si="0"/>
        <v/>
      </c>
      <c r="H22" s="8" t="str">
        <f>IF(VLOOKUP($B22,'Dames BRUT'!$B$6:$F$74,5,FALSE)="","",(VLOOKUP($B22,'Dames BRUT'!$B$6:$F$74,5,FALSE)))</f>
        <v/>
      </c>
      <c r="I22" s="8" t="str">
        <f>IF(VLOOKUP($B22,'Dames NET'!$B$6:$F$74,5,FALSE)="","",(VLOOKUP($B22,'Dames NET'!$B$6:$F$74,5,FALSE)))</f>
        <v/>
      </c>
      <c r="J22" s="76" t="str">
        <f t="shared" si="1"/>
        <v/>
      </c>
      <c r="K22" s="8">
        <f>IF(VLOOKUP($B22,'Dames BRUT'!$B$6:$G$74,6,FALSE)="","",(VLOOKUP($B22,'Dames BRUT'!$B$6:$G$74,6,FALSE)))</f>
        <v>16</v>
      </c>
      <c r="L22" s="8">
        <f>IF(VLOOKUP($B22,'Dames NET'!$B$6:$G$74,6,FALSE)="","",(VLOOKUP($B22,'Dames NET'!$B$6:$G$74,6,FALSE)))</f>
        <v>33</v>
      </c>
      <c r="M22" s="76">
        <f t="shared" si="2"/>
        <v>49</v>
      </c>
      <c r="N22" s="8">
        <f>IF(VLOOKUP($B22,'Dames BRUT'!$B$6:$H$74,7,FALSE)="","",(VLOOKUP($B22,'Dames BRUT'!$B$6:$H$74,7,FALSE)))</f>
        <v>7</v>
      </c>
      <c r="O22" s="8">
        <f>IF(VLOOKUP($B22,'Dames NET'!$B$6:$H$74,7,FALSE)="","",(VLOOKUP($B22,'Dames NET'!$B$6:$H$74,7,FALSE)))</f>
        <v>25</v>
      </c>
      <c r="P22" s="76">
        <f t="shared" si="3"/>
        <v>32</v>
      </c>
      <c r="Q22" s="8">
        <f>IF(VLOOKUP($B22,'Dames BRUT'!$B$6:$I$74,8,FALSE)="","",(VLOOKUP($B22,'Dames BRUT'!$B$6:$I$74,8,FALSE)))</f>
        <v>13</v>
      </c>
      <c r="R22" s="8">
        <f>IF(VLOOKUP($B22,'Dames NET'!$B$6:$I$74,8,FALSE)="","",(VLOOKUP($B22,'Dames NET'!$B$6:$I$74,8,FALSE)))</f>
        <v>33</v>
      </c>
      <c r="S22" s="76">
        <f t="shared" si="4"/>
        <v>46</v>
      </c>
      <c r="T22" s="8" t="str">
        <f>IF(VLOOKUP($B22,'Dames BRUT'!$B$6:$J$74,9,FALSE)="","",(VLOOKUP($B22,'Dames BRUT'!$B$6:$J$74,9,FALSE)))</f>
        <v/>
      </c>
      <c r="U22" s="8" t="str">
        <f>IF(VLOOKUP($B22,'Dames NET'!$B$6:$J$74,9,FALSE)="","",(VLOOKUP($B22,'Dames NET'!$B$6:$J$74,9,FALSE)))</f>
        <v/>
      </c>
      <c r="V22" s="76" t="str">
        <f t="shared" si="5"/>
        <v/>
      </c>
      <c r="W22" s="8" t="str">
        <f>IF(VLOOKUP($B22,'Dames BRUT'!$B$6:$K$74,10,FALSE)="","",(VLOOKUP($B22,'Dames BRUT'!$B$6:$K$74,10,FALSE)))</f>
        <v/>
      </c>
      <c r="X22" s="8" t="str">
        <f>IF(VLOOKUP($B22,'Dames NET'!$B$6:$K$74,10,FALSE)="","",(VLOOKUP($B22,'Dames NET'!$B$6:$K$74,10,FALSE)))</f>
        <v/>
      </c>
      <c r="Y22" s="76" t="str">
        <f t="shared" si="6"/>
        <v/>
      </c>
      <c r="Z22" s="8" t="str">
        <f>IF(VLOOKUP($B22,'Dames BRUT'!$B$6:$L$74,11,FALSE)="","",(VLOOKUP($B22,'Dames BRUT'!$B$6:$L$74,11,FALSE)))</f>
        <v/>
      </c>
      <c r="AA22" s="8" t="str">
        <f>IF(VLOOKUP($B22,'Dames NET'!$B$6:$L$74,11,FALSE)="","",(VLOOKUP($B22,'Dames NET'!$B$6:$L$74,11,FALSE)))</f>
        <v/>
      </c>
      <c r="AB22" s="76" t="str">
        <f t="shared" si="7"/>
        <v/>
      </c>
      <c r="AC22" s="8">
        <f>IF(VLOOKUP($B22,'Dames BRUT'!$B$6:$M$74,12,FALSE)="","",(VLOOKUP($B22,'Dames BRUT'!$B$6:$M$74,12,FALSE)))</f>
        <v>18</v>
      </c>
      <c r="AD22" s="8">
        <f>IF(VLOOKUP($B22,'Dames NET'!$B$6:$M$74,12,FALSE)="","",(VLOOKUP($B22,'Dames NET'!$B$6:$M$74,12,FALSE)))</f>
        <v>37</v>
      </c>
      <c r="AE22" s="76">
        <f t="shared" si="8"/>
        <v>55</v>
      </c>
      <c r="AF22" s="8" t="str">
        <f>IF(VLOOKUP($B22,'Dames BRUT'!$B$6:$N$74,13,FALSE)="","",(VLOOKUP($B22,'Dames BRUT'!$B$6:$N$74,13,FALSE)))</f>
        <v/>
      </c>
      <c r="AG22" s="8" t="str">
        <f>IF(VLOOKUP($B22,'Dames NET'!$B$6:$N$74,13,FALSE)="","",(VLOOKUP($B22,'Dames NET'!$B$6:$N$74,13,FALSE)))</f>
        <v/>
      </c>
      <c r="AH22" s="76" t="str">
        <f t="shared" si="9"/>
        <v/>
      </c>
      <c r="AI22" s="76">
        <f t="shared" si="10"/>
        <v>182</v>
      </c>
      <c r="AJ22" s="24">
        <f t="shared" si="11"/>
        <v>4</v>
      </c>
      <c r="AK22" s="24">
        <f>IF(AJ22&lt;8,0,+SMALL(($G22,$J22,$M22,$P22,$S22,$V22,$Y22,$AB22,$AE22,$AH22),1))</f>
        <v>0</v>
      </c>
      <c r="AL22" s="24">
        <f>IF(AJ22&lt;9,0,+SMALL(($G22,$J22,$M22,$P22,$S22,$V22,$Y22,$AB22,$AE22,$AH22),2))</f>
        <v>0</v>
      </c>
      <c r="AM22" s="24">
        <f>IF(AJ22&lt;10,0,+SMALL(($G22,$J22,$M22,$P22,$S22,$V22,$Y22,$AB22,$AE22,$AH22),3))</f>
        <v>0</v>
      </c>
      <c r="AN22" s="24">
        <f t="shared" si="12"/>
        <v>182</v>
      </c>
      <c r="AO22" s="8">
        <f t="shared" si="13"/>
        <v>16</v>
      </c>
    </row>
    <row r="23" spans="2:41" s="12" customFormat="1">
      <c r="B23" s="60" t="s">
        <v>36</v>
      </c>
      <c r="C23" s="45"/>
      <c r="D23" s="61" t="s">
        <v>5</v>
      </c>
      <c r="E23" s="8">
        <f>IF(VLOOKUP($B23,'Dames BRUT'!$B$6:$E$74,4,FALSE)="","",(VLOOKUP($B23,'Dames BRUT'!$B$6:$E$74,4,FALSE)))</f>
        <v>0</v>
      </c>
      <c r="F23" s="8">
        <f>IF(VLOOKUP($B23,'Dames NET'!$B$6:E$74,4,FALSE)="","",(VLOOKUP($B23,'Dames NET'!$B$6:$E$74,4,FALSE)))</f>
        <v>18</v>
      </c>
      <c r="G23" s="76">
        <f t="shared" si="0"/>
        <v>18</v>
      </c>
      <c r="H23" s="8">
        <f>IF(VLOOKUP($B23,'Dames BRUT'!$B$6:$F$74,5,FALSE)="","",(VLOOKUP($B23,'Dames BRUT'!$B$6:$F$74,5,FALSE)))</f>
        <v>0</v>
      </c>
      <c r="I23" s="8">
        <f>IF(VLOOKUP($B23,'Dames NET'!$B$6:$F$74,5,FALSE)="","",(VLOOKUP($B23,'Dames NET'!$B$6:$F$74,5,FALSE)))</f>
        <v>21</v>
      </c>
      <c r="J23" s="76">
        <f t="shared" si="1"/>
        <v>21</v>
      </c>
      <c r="K23" s="8">
        <f>IF(VLOOKUP($B23,'Dames BRUT'!$B$6:$G$74,6,FALSE)="","",(VLOOKUP($B23,'Dames BRUT'!$B$6:$G$74,6,FALSE)))</f>
        <v>0</v>
      </c>
      <c r="L23" s="8">
        <f>IF(VLOOKUP($B23,'Dames NET'!$B$6:$G$74,6,FALSE)="","",(VLOOKUP($B23,'Dames NET'!$B$6:$G$74,6,FALSE)))</f>
        <v>15</v>
      </c>
      <c r="M23" s="76">
        <f t="shared" si="2"/>
        <v>15</v>
      </c>
      <c r="N23" s="8">
        <f>IF(VLOOKUP($B23,'Dames BRUT'!$B$6:$H$74,7,FALSE)="","",(VLOOKUP($B23,'Dames BRUT'!$B$6:$H$74,7,FALSE)))</f>
        <v>2</v>
      </c>
      <c r="O23" s="8">
        <f>IF(VLOOKUP($B23,'Dames NET'!$B$6:$H$74,7,FALSE)="","",(VLOOKUP($B23,'Dames NET'!$B$6:$H$74,7,FALSE)))</f>
        <v>27</v>
      </c>
      <c r="P23" s="76">
        <f t="shared" si="3"/>
        <v>29</v>
      </c>
      <c r="Q23" s="8" t="str">
        <f>IF(VLOOKUP($B23,'Dames BRUT'!$B$6:$I$74,8,FALSE)="","",(VLOOKUP($B23,'Dames BRUT'!$B$6:$I$74,8,FALSE)))</f>
        <v/>
      </c>
      <c r="R23" s="8" t="str">
        <f>IF(VLOOKUP($B23,'Dames NET'!$B$6:$I$74,8,FALSE)="","",(VLOOKUP($B23,'Dames NET'!$B$6:$I$74,8,FALSE)))</f>
        <v/>
      </c>
      <c r="S23" s="76" t="str">
        <f t="shared" si="4"/>
        <v/>
      </c>
      <c r="T23" s="8">
        <f>IF(VLOOKUP($B23,'Dames BRUT'!$B$6:$J$74,9,FALSE)="","",(VLOOKUP($B23,'Dames BRUT'!$B$6:$J$74,9,FALSE)))</f>
        <v>4</v>
      </c>
      <c r="U23" s="8">
        <f>IF(VLOOKUP($B23,'Dames NET'!$B$6:$J$74,9,FALSE)="","",(VLOOKUP($B23,'Dames NET'!$B$6:$J$74,9,FALSE)))</f>
        <v>19</v>
      </c>
      <c r="V23" s="76">
        <f t="shared" si="5"/>
        <v>23</v>
      </c>
      <c r="W23" s="8">
        <f>IF(VLOOKUP($B23,'Dames BRUT'!$B$6:$K$74,10,FALSE)="","",(VLOOKUP($B23,'Dames BRUT'!$B$6:$K$74,10,FALSE)))</f>
        <v>1</v>
      </c>
      <c r="X23" s="8">
        <f>IF(VLOOKUP($B23,'Dames NET'!$B$6:$K$74,10,FALSE)="","",(VLOOKUP($B23,'Dames NET'!$B$6:$K$74,10,FALSE)))</f>
        <v>27</v>
      </c>
      <c r="Y23" s="76">
        <f t="shared" si="6"/>
        <v>28</v>
      </c>
      <c r="Z23" s="8">
        <f>IF(VLOOKUP($B23,'Dames BRUT'!$B$6:$L$74,11,FALSE)="","",(VLOOKUP($B23,'Dames BRUT'!$B$6:$L$74,11,FALSE)))</f>
        <v>1</v>
      </c>
      <c r="AA23" s="8">
        <f>IF(VLOOKUP($B23,'Dames NET'!$B$6:$L$74,11,FALSE)="","",(VLOOKUP($B23,'Dames NET'!$B$6:$L$74,11,FALSE)))</f>
        <v>22</v>
      </c>
      <c r="AB23" s="76">
        <f t="shared" si="7"/>
        <v>23</v>
      </c>
      <c r="AC23" s="8">
        <f>IF(VLOOKUP($B23,'Dames BRUT'!$B$6:$M$74,12,FALSE)="","",(VLOOKUP($B23,'Dames BRUT'!$B$6:$M$74,12,FALSE)))</f>
        <v>3</v>
      </c>
      <c r="AD23" s="8">
        <f>IF(VLOOKUP($B23,'Dames NET'!$B$6:$M$74,12,FALSE)="","",(VLOOKUP($B23,'Dames NET'!$B$6:$M$74,12,FALSE)))</f>
        <v>24</v>
      </c>
      <c r="AE23" s="76">
        <f t="shared" si="8"/>
        <v>27</v>
      </c>
      <c r="AF23" s="8">
        <f>IF(VLOOKUP($B23,'Dames BRUT'!$B$6:$N$74,13,FALSE)="","",(VLOOKUP($B23,'Dames BRUT'!$B$6:$N$74,13,FALSE)))</f>
        <v>1</v>
      </c>
      <c r="AG23" s="8">
        <f>IF(VLOOKUP($B23,'Dames NET'!$B$6:$N$74,13,FALSE)="","",(VLOOKUP($B23,'Dames NET'!$B$6:$N$74,13,FALSE)))</f>
        <v>27</v>
      </c>
      <c r="AH23" s="76">
        <f t="shared" si="9"/>
        <v>28</v>
      </c>
      <c r="AI23" s="76">
        <f t="shared" si="10"/>
        <v>212</v>
      </c>
      <c r="AJ23" s="24">
        <f t="shared" si="11"/>
        <v>9</v>
      </c>
      <c r="AK23" s="24">
        <f>IF(AJ23&lt;8,0,+SMALL(($G23,$J23,$M23,$P23,$S23,$V23,$Y23,$AB23,$AE23,$AH23),1))</f>
        <v>15</v>
      </c>
      <c r="AL23" s="24">
        <f>IF(AJ23&lt;9,0,+SMALL(($G23,$J23,$M23,$P23,$S23,$V23,$Y23,$AB23,$AE23,$AH23),2))</f>
        <v>18</v>
      </c>
      <c r="AM23" s="24">
        <f>IF(AJ23&lt;10,0,+SMALL(($G23,$J23,$M23,$P23,$S23,$V23,$Y23,$AB23,$AE23,$AH23),3))</f>
        <v>0</v>
      </c>
      <c r="AN23" s="24">
        <f t="shared" si="12"/>
        <v>179</v>
      </c>
      <c r="AO23" s="8">
        <f t="shared" si="13"/>
        <v>17</v>
      </c>
    </row>
    <row r="24" spans="2:41" s="12" customFormat="1">
      <c r="B24" s="60" t="s">
        <v>205</v>
      </c>
      <c r="C24" s="45"/>
      <c r="D24" s="89" t="s">
        <v>132</v>
      </c>
      <c r="E24" s="8">
        <f>IF(VLOOKUP($B24,'Dames BRUT'!$B$6:$E$74,4,FALSE)="","",(VLOOKUP($B24,'Dames BRUT'!$B$6:$E$74,4,FALSE)))</f>
        <v>11</v>
      </c>
      <c r="F24" s="8">
        <f>IF(VLOOKUP($B24,'Dames NET'!$B$6:E$74,4,FALSE)="","",(VLOOKUP($B24,'Dames NET'!$B$6:$E$74,4,FALSE)))</f>
        <v>27</v>
      </c>
      <c r="G24" s="76">
        <f t="shared" si="0"/>
        <v>38</v>
      </c>
      <c r="H24" s="8">
        <f>IF(VLOOKUP($B24,'Dames BRUT'!$B$6:$F$74,5,FALSE)="","",(VLOOKUP($B24,'Dames BRUT'!$B$6:$F$74,5,FALSE)))</f>
        <v>13</v>
      </c>
      <c r="I24" s="8">
        <f>IF(VLOOKUP($B24,'Dames NET'!$B$6:$F$74,5,FALSE)="","",(VLOOKUP($B24,'Dames NET'!$B$6:$F$74,5,FALSE)))</f>
        <v>31</v>
      </c>
      <c r="J24" s="76">
        <f t="shared" si="1"/>
        <v>44</v>
      </c>
      <c r="K24" s="8" t="str">
        <f>IF(VLOOKUP($B24,'Dames BRUT'!$B$6:$G$74,6,FALSE)="","",(VLOOKUP($B24,'Dames BRUT'!$B$6:$G$74,6,FALSE)))</f>
        <v/>
      </c>
      <c r="L24" s="8" t="str">
        <f>IF(VLOOKUP($B24,'Dames NET'!$B$6:$G$74,6,FALSE)="","",(VLOOKUP($B24,'Dames NET'!$B$6:$G$74,6,FALSE)))</f>
        <v/>
      </c>
      <c r="M24" s="76" t="str">
        <f t="shared" si="2"/>
        <v/>
      </c>
      <c r="N24" s="8" t="str">
        <f>IF(VLOOKUP($B24,'Dames BRUT'!$B$6:$H$74,7,FALSE)="","",(VLOOKUP($B24,'Dames BRUT'!$B$6:$H$74,7,FALSE)))</f>
        <v/>
      </c>
      <c r="O24" s="8" t="str">
        <f>IF(VLOOKUP($B24,'Dames NET'!$B$6:$H$74,7,FALSE)="","",(VLOOKUP($B24,'Dames NET'!$B$6:$H$74,7,FALSE)))</f>
        <v/>
      </c>
      <c r="P24" s="76" t="str">
        <f t="shared" si="3"/>
        <v/>
      </c>
      <c r="Q24" s="8" t="str">
        <f>IF(VLOOKUP($B24,'Dames BRUT'!$B$6:$I$74,8,FALSE)="","",(VLOOKUP($B24,'Dames BRUT'!$B$6:$I$74,8,FALSE)))</f>
        <v/>
      </c>
      <c r="R24" s="8" t="str">
        <f>IF(VLOOKUP($B24,'Dames NET'!$B$6:$I$74,8,FALSE)="","",(VLOOKUP($B24,'Dames NET'!$B$6:$I$74,8,FALSE)))</f>
        <v/>
      </c>
      <c r="S24" s="76" t="str">
        <f t="shared" si="4"/>
        <v/>
      </c>
      <c r="T24" s="8" t="str">
        <f>IF(VLOOKUP($B24,'Dames BRUT'!$B$6:$J$74,9,FALSE)="","",(VLOOKUP($B24,'Dames BRUT'!$B$6:$J$74,9,FALSE)))</f>
        <v/>
      </c>
      <c r="U24" s="8" t="str">
        <f>IF(VLOOKUP($B24,'Dames NET'!$B$6:$J$74,9,FALSE)="","",(VLOOKUP($B24,'Dames NET'!$B$6:$J$74,9,FALSE)))</f>
        <v/>
      </c>
      <c r="V24" s="76" t="str">
        <f t="shared" si="5"/>
        <v/>
      </c>
      <c r="W24" s="8">
        <f>IF(VLOOKUP($B24,'Dames BRUT'!$B$6:$K$74,10,FALSE)="","",(VLOOKUP($B24,'Dames BRUT'!$B$6:$K$74,10,FALSE)))</f>
        <v>14</v>
      </c>
      <c r="X24" s="8">
        <f>IF(VLOOKUP($B24,'Dames NET'!$B$6:$K$74,10,FALSE)="","",(VLOOKUP($B24,'Dames NET'!$B$6:$K$74,10,FALSE)))</f>
        <v>33</v>
      </c>
      <c r="Y24" s="76">
        <f t="shared" si="6"/>
        <v>47</v>
      </c>
      <c r="Z24" s="8" t="str">
        <f>IF(VLOOKUP($B24,'Dames BRUT'!$B$6:$L$74,11,FALSE)="","",(VLOOKUP($B24,'Dames BRUT'!$B$6:$L$74,11,FALSE)))</f>
        <v/>
      </c>
      <c r="AA24" s="8" t="str">
        <f>IF(VLOOKUP($B24,'Dames NET'!$B$6:$L$74,11,FALSE)="","",(VLOOKUP($B24,'Dames NET'!$B$6:$L$74,11,FALSE)))</f>
        <v/>
      </c>
      <c r="AB24" s="76" t="str">
        <f t="shared" si="7"/>
        <v/>
      </c>
      <c r="AC24" s="8" t="str">
        <f>IF(VLOOKUP($B24,'Dames BRUT'!$B$6:$M$74,12,FALSE)="","",(VLOOKUP($B24,'Dames BRUT'!$B$6:$M$74,12,FALSE)))</f>
        <v/>
      </c>
      <c r="AD24" s="8" t="str">
        <f>IF(VLOOKUP($B24,'Dames NET'!$B$6:$M$74,12,FALSE)="","",(VLOOKUP($B24,'Dames NET'!$B$6:$M$74,12,FALSE)))</f>
        <v/>
      </c>
      <c r="AE24" s="76" t="str">
        <f t="shared" si="8"/>
        <v/>
      </c>
      <c r="AF24" s="8">
        <f>IF(VLOOKUP($B24,'Dames BRUT'!$B$6:$N$74,13,FALSE)="","",(VLOOKUP($B24,'Dames BRUT'!$B$6:$N$74,13,FALSE)))</f>
        <v>11</v>
      </c>
      <c r="AG24" s="8">
        <f>IF(VLOOKUP($B24,'Dames NET'!$B$6:$N$74,13,FALSE)="","",(VLOOKUP($B24,'Dames NET'!$B$6:$N$74,13,FALSE)))</f>
        <v>31</v>
      </c>
      <c r="AH24" s="76">
        <f t="shared" si="9"/>
        <v>42</v>
      </c>
      <c r="AI24" s="76">
        <f t="shared" si="10"/>
        <v>171</v>
      </c>
      <c r="AJ24" s="24">
        <f t="shared" si="11"/>
        <v>4</v>
      </c>
      <c r="AK24" s="24">
        <f>IF(AJ24&lt;8,0,+SMALL(($G24,$J24,$M24,$P24,$S24,$V24,$Y24,$AB24,$AE24,$AH24),1))</f>
        <v>0</v>
      </c>
      <c r="AL24" s="24">
        <f>IF(AJ24&lt;9,0,+SMALL(($G24,$J24,$M24,$P24,$S24,$V24,$Y24,$AB24,$AE24,$AH24),2))</f>
        <v>0</v>
      </c>
      <c r="AM24" s="24">
        <f>IF(AJ24&lt;10,0,+SMALL(($G24,$J24,$M24,$P24,$S24,$V24,$Y24,$AB24,$AE24,$AH24),3))</f>
        <v>0</v>
      </c>
      <c r="AN24" s="24">
        <f t="shared" si="12"/>
        <v>171</v>
      </c>
      <c r="AO24" s="8">
        <f t="shared" si="13"/>
        <v>18</v>
      </c>
    </row>
    <row r="25" spans="2:41" s="12" customFormat="1">
      <c r="B25" s="60" t="s">
        <v>214</v>
      </c>
      <c r="C25" s="45"/>
      <c r="D25" s="89" t="s">
        <v>132</v>
      </c>
      <c r="E25" s="8">
        <f>IF(VLOOKUP($B25,'Dames BRUT'!$B$6:$E$74,4,FALSE)="","",(VLOOKUP($B25,'Dames BRUT'!$B$6:$E$74,4,FALSE)))</f>
        <v>0</v>
      </c>
      <c r="F25" s="8">
        <f>IF(VLOOKUP($B25,'Dames NET'!$B$6:E$74,4,FALSE)="","",(VLOOKUP($B25,'Dames NET'!$B$6:$E$74,4,FALSE)))</f>
        <v>0</v>
      </c>
      <c r="G25" s="76">
        <f t="shared" si="0"/>
        <v>0</v>
      </c>
      <c r="H25" s="8">
        <f>IF(VLOOKUP($B25,'Dames BRUT'!$B$6:$F$74,5,FALSE)="","",(VLOOKUP($B25,'Dames BRUT'!$B$6:$F$74,5,FALSE)))</f>
        <v>6</v>
      </c>
      <c r="I25" s="8">
        <f>IF(VLOOKUP($B25,'Dames NET'!$B$6:$F$74,5,FALSE)="","",(VLOOKUP($B25,'Dames NET'!$B$6:$F$74,5,FALSE)))</f>
        <v>28</v>
      </c>
      <c r="J25" s="76">
        <f t="shared" si="1"/>
        <v>34</v>
      </c>
      <c r="K25" s="8" t="str">
        <f>IF(VLOOKUP($B25,'Dames BRUT'!$B$6:$G$74,6,FALSE)="","",(VLOOKUP($B25,'Dames BRUT'!$B$6:$G$74,6,FALSE)))</f>
        <v/>
      </c>
      <c r="L25" s="8" t="str">
        <f>IF(VLOOKUP($B25,'Dames NET'!$B$6:$G$74,6,FALSE)="","",(VLOOKUP($B25,'Dames NET'!$B$6:$G$74,6,FALSE)))</f>
        <v/>
      </c>
      <c r="M25" s="76" t="str">
        <f t="shared" si="2"/>
        <v/>
      </c>
      <c r="N25" s="8">
        <f>IF(VLOOKUP($B25,'Dames BRUT'!$B$6:$H$74,7,FALSE)="","",(VLOOKUP($B25,'Dames BRUT'!$B$6:$H$74,7,FALSE)))</f>
        <v>11</v>
      </c>
      <c r="O25" s="8">
        <f>IF(VLOOKUP($B25,'Dames NET'!$B$6:$H$74,7,FALSE)="","",(VLOOKUP($B25,'Dames NET'!$B$6:$H$74,7,FALSE)))</f>
        <v>38</v>
      </c>
      <c r="P25" s="76">
        <f t="shared" si="3"/>
        <v>49</v>
      </c>
      <c r="Q25" s="8" t="str">
        <f>IF(VLOOKUP($B25,'Dames BRUT'!$B$6:$I$74,8,FALSE)="","",(VLOOKUP($B25,'Dames BRUT'!$B$6:$I$74,8,FALSE)))</f>
        <v/>
      </c>
      <c r="R25" s="8" t="str">
        <f>IF(VLOOKUP($B25,'Dames NET'!$B$6:$I$74,8,FALSE)="","",(VLOOKUP($B25,'Dames NET'!$B$6:$I$74,8,FALSE)))</f>
        <v/>
      </c>
      <c r="S25" s="76" t="str">
        <f t="shared" si="4"/>
        <v/>
      </c>
      <c r="T25" s="8">
        <f>IF(VLOOKUP($B25,'Dames BRUT'!$B$6:$J$74,9,FALSE)="","",(VLOOKUP($B25,'Dames BRUT'!$B$6:$J$74,9,FALSE)))</f>
        <v>12</v>
      </c>
      <c r="U25" s="8">
        <f>IF(VLOOKUP($B25,'Dames NET'!$B$6:$J$74,9,FALSE)="","",(VLOOKUP($B25,'Dames NET'!$B$6:$J$74,9,FALSE)))</f>
        <v>34</v>
      </c>
      <c r="V25" s="76">
        <f t="shared" si="5"/>
        <v>46</v>
      </c>
      <c r="W25" s="8" t="str">
        <f>IF(VLOOKUP($B25,'Dames BRUT'!$B$6:$K$74,10,FALSE)="","",(VLOOKUP($B25,'Dames BRUT'!$B$6:$K$74,10,FALSE)))</f>
        <v/>
      </c>
      <c r="X25" s="8" t="str">
        <f>IF(VLOOKUP($B25,'Dames NET'!$B$6:$K$74,10,FALSE)="","",(VLOOKUP($B25,'Dames NET'!$B$6:$K$74,10,FALSE)))</f>
        <v/>
      </c>
      <c r="Y25" s="76" t="str">
        <f t="shared" si="6"/>
        <v/>
      </c>
      <c r="Z25" s="8" t="str">
        <f>IF(VLOOKUP($B25,'Dames BRUT'!$B$6:$L$74,11,FALSE)="","",(VLOOKUP($B25,'Dames BRUT'!$B$6:$L$74,11,FALSE)))</f>
        <v/>
      </c>
      <c r="AA25" s="8" t="str">
        <f>IF(VLOOKUP($B25,'Dames NET'!$B$6:$L$74,11,FALSE)="","",(VLOOKUP($B25,'Dames NET'!$B$6:$L$74,11,FALSE)))</f>
        <v/>
      </c>
      <c r="AB25" s="76" t="str">
        <f t="shared" si="7"/>
        <v/>
      </c>
      <c r="AC25" s="8" t="str">
        <f>IF(VLOOKUP($B25,'Dames BRUT'!$B$6:$M$74,12,FALSE)="","",(VLOOKUP($B25,'Dames BRUT'!$B$6:$M$74,12,FALSE)))</f>
        <v/>
      </c>
      <c r="AD25" s="8" t="str">
        <f>IF(VLOOKUP($B25,'Dames NET'!$B$6:$M$74,12,FALSE)="","",(VLOOKUP($B25,'Dames NET'!$B$6:$M$74,12,FALSE)))</f>
        <v/>
      </c>
      <c r="AE25" s="76" t="str">
        <f t="shared" si="8"/>
        <v/>
      </c>
      <c r="AF25" s="8">
        <f>IF(VLOOKUP($B25,'Dames BRUT'!$B$6:$N$74,13,FALSE)="","",(VLOOKUP($B25,'Dames BRUT'!$B$6:$N$74,13,FALSE)))</f>
        <v>5</v>
      </c>
      <c r="AG25" s="8">
        <f>IF(VLOOKUP($B25,'Dames NET'!$B$6:$N$74,13,FALSE)="","",(VLOOKUP($B25,'Dames NET'!$B$6:$N$74,13,FALSE)))</f>
        <v>25</v>
      </c>
      <c r="AH25" s="76">
        <f t="shared" si="9"/>
        <v>30</v>
      </c>
      <c r="AI25" s="76">
        <f t="shared" si="10"/>
        <v>159</v>
      </c>
      <c r="AJ25" s="24">
        <f t="shared" si="11"/>
        <v>5</v>
      </c>
      <c r="AK25" s="24">
        <f>IF(AJ25&lt;8,0,+SMALL(($G25,$J25,$M25,$P25,$S25,$V25,$Y25,$AB25,$AE25,$AH25),1))</f>
        <v>0</v>
      </c>
      <c r="AL25" s="24">
        <f>IF(AJ25&lt;9,0,+SMALL(($G25,$J25,$M25,$P25,$S25,$V25,$Y25,$AB25,$AE25,$AH25),2))</f>
        <v>0</v>
      </c>
      <c r="AM25" s="24">
        <f>IF(AJ25&lt;10,0,+SMALL(($G25,$J25,$M25,$P25,$S25,$V25,$Y25,$AB25,$AE25,$AH25),3))</f>
        <v>0</v>
      </c>
      <c r="AN25" s="24">
        <f t="shared" si="12"/>
        <v>159</v>
      </c>
      <c r="AO25" s="8">
        <f t="shared" si="13"/>
        <v>19</v>
      </c>
    </row>
    <row r="26" spans="2:41" s="12" customFormat="1">
      <c r="B26" s="60" t="s">
        <v>131</v>
      </c>
      <c r="C26" s="45"/>
      <c r="D26" s="89" t="s">
        <v>132</v>
      </c>
      <c r="E26" s="8">
        <f>IF(VLOOKUP($B26,'Dames BRUT'!$B$6:$E$74,4,FALSE)="","",(VLOOKUP($B26,'Dames BRUT'!$B$6:$E$74,4,FALSE)))</f>
        <v>2</v>
      </c>
      <c r="F26" s="8">
        <f>IF(VLOOKUP($B26,'Dames NET'!$B$6:E$74,4,FALSE)="","",(VLOOKUP($B26,'Dames NET'!$B$6:$E$74,4,FALSE)))</f>
        <v>30</v>
      </c>
      <c r="G26" s="76">
        <f t="shared" si="0"/>
        <v>32</v>
      </c>
      <c r="H26" s="8" t="str">
        <f>IF(VLOOKUP($B26,'Dames BRUT'!$B$6:$F$74,5,FALSE)="","",(VLOOKUP($B26,'Dames BRUT'!$B$6:$F$74,5,FALSE)))</f>
        <v/>
      </c>
      <c r="I26" s="8" t="str">
        <f>IF(VLOOKUP($B26,'Dames NET'!$B$6:$F$74,5,FALSE)="","",(VLOOKUP($B26,'Dames NET'!$B$6:$F$74,5,FALSE)))</f>
        <v/>
      </c>
      <c r="J26" s="76" t="str">
        <f t="shared" si="1"/>
        <v/>
      </c>
      <c r="K26" s="8">
        <f>IF(VLOOKUP($B26,'Dames BRUT'!$B$6:$G$74,6,FALSE)="","",(VLOOKUP($B26,'Dames BRUT'!$B$6:$G$74,6,FALSE)))</f>
        <v>9</v>
      </c>
      <c r="L26" s="8">
        <f>IF(VLOOKUP($B26,'Dames NET'!$B$6:$G$74,6,FALSE)="","",(VLOOKUP($B26,'Dames NET'!$B$6:$G$74,6,FALSE)))</f>
        <v>45</v>
      </c>
      <c r="M26" s="76">
        <f t="shared" si="2"/>
        <v>54</v>
      </c>
      <c r="N26" s="8">
        <f>IF(VLOOKUP($B26,'Dames BRUT'!$B$6:$H$74,7,FALSE)="","",(VLOOKUP($B26,'Dames BRUT'!$B$6:$H$74,7,FALSE)))</f>
        <v>4</v>
      </c>
      <c r="O26" s="8">
        <f>IF(VLOOKUP($B26,'Dames NET'!$B$6:$H$74,7,FALSE)="","",(VLOOKUP($B26,'Dames NET'!$B$6:$H$74,7,FALSE)))</f>
        <v>29</v>
      </c>
      <c r="P26" s="76">
        <f t="shared" si="3"/>
        <v>33</v>
      </c>
      <c r="Q26" s="8" t="str">
        <f>IF(VLOOKUP($B26,'Dames BRUT'!$B$6:$I$74,8,FALSE)="","",(VLOOKUP($B26,'Dames BRUT'!$B$6:$I$74,8,FALSE)))</f>
        <v/>
      </c>
      <c r="R26" s="8" t="str">
        <f>IF(VLOOKUP($B26,'Dames NET'!$B$6:$I$74,8,FALSE)="","",(VLOOKUP($B26,'Dames NET'!$B$6:$I$74,8,FALSE)))</f>
        <v/>
      </c>
      <c r="S26" s="76" t="str">
        <f t="shared" si="4"/>
        <v/>
      </c>
      <c r="T26" s="8">
        <f>IF(VLOOKUP($B26,'Dames BRUT'!$B$6:$J$74,9,FALSE)="","",(VLOOKUP($B26,'Dames BRUT'!$B$6:$J$74,9,FALSE)))</f>
        <v>6</v>
      </c>
      <c r="U26" s="8">
        <f>IF(VLOOKUP($B26,'Dames NET'!$B$6:$J$74,9,FALSE)="","",(VLOOKUP($B26,'Dames NET'!$B$6:$J$74,9,FALSE)))</f>
        <v>29</v>
      </c>
      <c r="V26" s="76">
        <f t="shared" si="5"/>
        <v>35</v>
      </c>
      <c r="W26" s="8" t="str">
        <f>IF(VLOOKUP($B26,'Dames BRUT'!$B$6:$K$74,10,FALSE)="","",(VLOOKUP($B26,'Dames BRUT'!$B$6:$K$74,10,FALSE)))</f>
        <v/>
      </c>
      <c r="X26" s="8" t="str">
        <f>IF(VLOOKUP($B26,'Dames NET'!$B$6:$K$74,10,FALSE)="","",(VLOOKUP($B26,'Dames NET'!$B$6:$K$74,10,FALSE)))</f>
        <v/>
      </c>
      <c r="Y26" s="76" t="str">
        <f t="shared" si="6"/>
        <v/>
      </c>
      <c r="Z26" s="8" t="str">
        <f>IF(VLOOKUP($B26,'Dames BRUT'!$B$6:$L$74,11,FALSE)="","",(VLOOKUP($B26,'Dames BRUT'!$B$6:$L$74,11,FALSE)))</f>
        <v/>
      </c>
      <c r="AA26" s="8" t="str">
        <f>IF(VLOOKUP($B26,'Dames NET'!$B$6:$L$74,11,FALSE)="","",(VLOOKUP($B26,'Dames NET'!$B$6:$L$74,11,FALSE)))</f>
        <v/>
      </c>
      <c r="AB26" s="76" t="str">
        <f t="shared" si="7"/>
        <v/>
      </c>
      <c r="AC26" s="8" t="str">
        <f>IF(VLOOKUP($B26,'Dames BRUT'!$B$6:$M$74,12,FALSE)="","",(VLOOKUP($B26,'Dames BRUT'!$B$6:$M$74,12,FALSE)))</f>
        <v/>
      </c>
      <c r="AD26" s="8" t="str">
        <f>IF(VLOOKUP($B26,'Dames NET'!$B$6:$M$74,12,FALSE)="","",(VLOOKUP($B26,'Dames NET'!$B$6:$M$74,12,FALSE)))</f>
        <v/>
      </c>
      <c r="AE26" s="76" t="str">
        <f t="shared" si="8"/>
        <v/>
      </c>
      <c r="AF26" s="8" t="str">
        <f>IF(VLOOKUP($B26,'Dames BRUT'!$B$6:$N$74,13,FALSE)="","",(VLOOKUP($B26,'Dames BRUT'!$B$6:$N$74,13,FALSE)))</f>
        <v/>
      </c>
      <c r="AG26" s="8" t="str">
        <f>IF(VLOOKUP($B26,'Dames NET'!$B$6:$N$74,13,FALSE)="","",(VLOOKUP($B26,'Dames NET'!$B$6:$N$74,13,FALSE)))</f>
        <v/>
      </c>
      <c r="AH26" s="76" t="str">
        <f t="shared" si="9"/>
        <v/>
      </c>
      <c r="AI26" s="76">
        <f t="shared" si="10"/>
        <v>154</v>
      </c>
      <c r="AJ26" s="24">
        <f t="shared" si="11"/>
        <v>4</v>
      </c>
      <c r="AK26" s="24">
        <f>IF(AJ26&lt;8,0,+SMALL(($G26,$J26,$M26,$P26,$S26,$V26,$Y26,$AB26,$AE26,$AH26),1))</f>
        <v>0</v>
      </c>
      <c r="AL26" s="24">
        <f>IF(AJ26&lt;9,0,+SMALL(($G26,$J26,$M26,$P26,$S26,$V26,$Y26,$AB26,$AE26,$AH26),2))</f>
        <v>0</v>
      </c>
      <c r="AM26" s="24">
        <f>IF(AJ26&lt;10,0,+SMALL(($G26,$J26,$M26,$P26,$S26,$V26,$Y26,$AB26,$AE26,$AH26),3))</f>
        <v>0</v>
      </c>
      <c r="AN26" s="24">
        <f t="shared" si="12"/>
        <v>154</v>
      </c>
      <c r="AO26" s="8">
        <f t="shared" si="13"/>
        <v>20</v>
      </c>
    </row>
    <row r="27" spans="2:41" s="12" customFormat="1">
      <c r="B27" s="60" t="s">
        <v>206</v>
      </c>
      <c r="C27" s="45"/>
      <c r="D27" s="89" t="s">
        <v>132</v>
      </c>
      <c r="E27" s="8">
        <f>IF(VLOOKUP($B27,'Dames BRUT'!$B$6:$E$74,4,FALSE)="","",(VLOOKUP($B27,'Dames BRUT'!$B$6:$E$74,4,FALSE)))</f>
        <v>7</v>
      </c>
      <c r="F27" s="8">
        <f>IF(VLOOKUP($B27,'Dames NET'!$B$6:E$74,4,FALSE)="","",(VLOOKUP($B27,'Dames NET'!$B$6:$E$74,4,FALSE)))</f>
        <v>28</v>
      </c>
      <c r="G27" s="76">
        <f t="shared" si="0"/>
        <v>35</v>
      </c>
      <c r="H27" s="8">
        <f>IF(VLOOKUP($B27,'Dames BRUT'!$B$6:$F$74,5,FALSE)="","",(VLOOKUP($B27,'Dames BRUT'!$B$6:$F$74,5,FALSE)))</f>
        <v>6</v>
      </c>
      <c r="I27" s="8">
        <f>IF(VLOOKUP($B27,'Dames NET'!$B$6:$F$74,5,FALSE)="","",(VLOOKUP($B27,'Dames NET'!$B$6:$F$74,5,FALSE)))</f>
        <v>23</v>
      </c>
      <c r="J27" s="76">
        <f t="shared" si="1"/>
        <v>29</v>
      </c>
      <c r="K27" s="8" t="str">
        <f>IF(VLOOKUP($B27,'Dames BRUT'!$B$6:$G$74,6,FALSE)="","",(VLOOKUP($B27,'Dames BRUT'!$B$6:$G$74,6,FALSE)))</f>
        <v/>
      </c>
      <c r="L27" s="8" t="str">
        <f>IF(VLOOKUP($B27,'Dames NET'!$B$6:$G$74,6,FALSE)="","",(VLOOKUP($B27,'Dames NET'!$B$6:$G$74,6,FALSE)))</f>
        <v/>
      </c>
      <c r="M27" s="76" t="str">
        <f t="shared" si="2"/>
        <v/>
      </c>
      <c r="N27" s="8" t="str">
        <f>IF(VLOOKUP($B27,'Dames BRUT'!$B$6:$H$74,7,FALSE)="","",(VLOOKUP($B27,'Dames BRUT'!$B$6:$H$74,7,FALSE)))</f>
        <v/>
      </c>
      <c r="O27" s="8" t="str">
        <f>IF(VLOOKUP($B27,'Dames NET'!$B$6:$H$74,7,FALSE)="","",(VLOOKUP($B27,'Dames NET'!$B$6:$H$74,7,FALSE)))</f>
        <v/>
      </c>
      <c r="P27" s="76" t="str">
        <f t="shared" si="3"/>
        <v/>
      </c>
      <c r="Q27" s="8" t="str">
        <f>IF(VLOOKUP($B27,'Dames BRUT'!$B$6:$I$74,8,FALSE)="","",(VLOOKUP($B27,'Dames BRUT'!$B$6:$I$74,8,FALSE)))</f>
        <v/>
      </c>
      <c r="R27" s="8" t="str">
        <f>IF(VLOOKUP($B27,'Dames NET'!$B$6:$I$74,8,FALSE)="","",(VLOOKUP($B27,'Dames NET'!$B$6:$I$74,8,FALSE)))</f>
        <v/>
      </c>
      <c r="S27" s="76" t="str">
        <f t="shared" si="4"/>
        <v/>
      </c>
      <c r="T27" s="8" t="str">
        <f>IF(VLOOKUP($B27,'Dames BRUT'!$B$6:$J$74,9,FALSE)="","",(VLOOKUP($B27,'Dames BRUT'!$B$6:$J$74,9,FALSE)))</f>
        <v/>
      </c>
      <c r="U27" s="8" t="str">
        <f>IF(VLOOKUP($B27,'Dames NET'!$B$6:$J$74,9,FALSE)="","",(VLOOKUP($B27,'Dames NET'!$B$6:$J$74,9,FALSE)))</f>
        <v/>
      </c>
      <c r="V27" s="76" t="str">
        <f t="shared" si="5"/>
        <v/>
      </c>
      <c r="W27" s="8">
        <f>IF(VLOOKUP($B27,'Dames BRUT'!$B$6:$K$74,10,FALSE)="","",(VLOOKUP($B27,'Dames BRUT'!$B$6:$K$74,10,FALSE)))</f>
        <v>10</v>
      </c>
      <c r="X27" s="8">
        <f>IF(VLOOKUP($B27,'Dames NET'!$B$6:$K$74,10,FALSE)="","",(VLOOKUP($B27,'Dames NET'!$B$6:$K$74,10,FALSE)))</f>
        <v>35</v>
      </c>
      <c r="Y27" s="76">
        <f t="shared" si="6"/>
        <v>45</v>
      </c>
      <c r="Z27" s="8" t="str">
        <f>IF(VLOOKUP($B27,'Dames BRUT'!$B$6:$L$74,11,FALSE)="","",(VLOOKUP($B27,'Dames BRUT'!$B$6:$L$74,11,FALSE)))</f>
        <v/>
      </c>
      <c r="AA27" s="8" t="str">
        <f>IF(VLOOKUP($B27,'Dames NET'!$B$6:$L$74,11,FALSE)="","",(VLOOKUP($B27,'Dames NET'!$B$6:$L$74,11,FALSE)))</f>
        <v/>
      </c>
      <c r="AB27" s="76" t="str">
        <f t="shared" si="7"/>
        <v/>
      </c>
      <c r="AC27" s="8" t="str">
        <f>IF(VLOOKUP($B27,'Dames BRUT'!$B$6:$M$74,12,FALSE)="","",(VLOOKUP($B27,'Dames BRUT'!$B$6:$M$74,12,FALSE)))</f>
        <v/>
      </c>
      <c r="AD27" s="8" t="str">
        <f>IF(VLOOKUP($B27,'Dames NET'!$B$6:$M$74,12,FALSE)="","",(VLOOKUP($B27,'Dames NET'!$B$6:$M$74,12,FALSE)))</f>
        <v/>
      </c>
      <c r="AE27" s="76" t="str">
        <f t="shared" si="8"/>
        <v/>
      </c>
      <c r="AF27" s="8">
        <f>IF(VLOOKUP($B27,'Dames BRUT'!$B$6:$N$74,13,FALSE)="","",(VLOOKUP($B27,'Dames BRUT'!$B$6:$N$74,13,FALSE)))</f>
        <v>11</v>
      </c>
      <c r="AG27" s="8">
        <f>IF(VLOOKUP($B27,'Dames NET'!$B$6:$N$74,13,FALSE)="","",(VLOOKUP($B27,'Dames NET'!$B$6:$N$74,13,FALSE)))</f>
        <v>31</v>
      </c>
      <c r="AH27" s="76">
        <f t="shared" si="9"/>
        <v>42</v>
      </c>
      <c r="AI27" s="76">
        <f t="shared" si="10"/>
        <v>151</v>
      </c>
      <c r="AJ27" s="24">
        <f t="shared" si="11"/>
        <v>4</v>
      </c>
      <c r="AK27" s="24">
        <f>IF(AJ27&lt;8,0,+SMALL(($G27,$J27,$M27,$P27,$S27,$V27,$Y27,$AB27,$AE27,$AH27),1))</f>
        <v>0</v>
      </c>
      <c r="AL27" s="24">
        <f>IF(AJ27&lt;9,0,+SMALL(($G27,$J27,$M27,$P27,$S27,$V27,$Y27,$AB27,$AE27,$AH27),2))</f>
        <v>0</v>
      </c>
      <c r="AM27" s="24">
        <f>IF(AJ27&lt;10,0,+SMALL(($G27,$J27,$M27,$P27,$S27,$V27,$Y27,$AB27,$AE27,$AH27),3))</f>
        <v>0</v>
      </c>
      <c r="AN27" s="24">
        <f t="shared" si="12"/>
        <v>151</v>
      </c>
      <c r="AO27" s="8">
        <f t="shared" si="13"/>
        <v>21</v>
      </c>
    </row>
    <row r="28" spans="2:41">
      <c r="B28" s="108" t="s">
        <v>233</v>
      </c>
      <c r="C28" s="45"/>
      <c r="D28" s="94" t="s">
        <v>20</v>
      </c>
      <c r="E28" s="8" t="str">
        <f>IF(VLOOKUP($B28,'Dames BRUT'!$B$6:$E$74,4,FALSE)="","",(VLOOKUP($B28,'Dames BRUT'!$B$6:$E$74,4,FALSE)))</f>
        <v/>
      </c>
      <c r="F28" s="8" t="str">
        <f>IF(VLOOKUP($B28,'Dames NET'!$B$6:E$74,4,FALSE)="","",(VLOOKUP($B28,'Dames NET'!$B$6:$E$74,4,FALSE)))</f>
        <v/>
      </c>
      <c r="G28" s="76" t="str">
        <f t="shared" si="0"/>
        <v/>
      </c>
      <c r="H28" s="8" t="str">
        <f>IF(VLOOKUP($B28,'Dames BRUT'!$B$6:$F$74,5,FALSE)="","",(VLOOKUP($B28,'Dames BRUT'!$B$6:$F$74,5,FALSE)))</f>
        <v/>
      </c>
      <c r="I28" s="8" t="str">
        <f>IF(VLOOKUP($B28,'Dames NET'!$B$6:$F$74,5,FALSE)="","",(VLOOKUP($B28,'Dames NET'!$B$6:$F$74,5,FALSE)))</f>
        <v/>
      </c>
      <c r="J28" s="76" t="str">
        <f t="shared" si="1"/>
        <v/>
      </c>
      <c r="K28" s="8">
        <f>IF(VLOOKUP($B28,'Dames BRUT'!$B$6:$G$74,6,FALSE)="","",(VLOOKUP($B28,'Dames BRUT'!$B$6:$G$74,6,FALSE)))</f>
        <v>15</v>
      </c>
      <c r="L28" s="8">
        <f>IF(VLOOKUP($B28,'Dames NET'!$B$6:$G$74,6,FALSE)="","",(VLOOKUP($B28,'Dames NET'!$B$6:$G$74,6,FALSE)))</f>
        <v>31</v>
      </c>
      <c r="M28" s="76">
        <f t="shared" si="2"/>
        <v>46</v>
      </c>
      <c r="N28" s="8" t="str">
        <f>IF(VLOOKUP($B28,'Dames BRUT'!$B$6:$H$74,7,FALSE)="","",(VLOOKUP($B28,'Dames BRUT'!$B$6:$H$74,7,FALSE)))</f>
        <v/>
      </c>
      <c r="O28" s="8" t="str">
        <f>IF(VLOOKUP($B28,'Dames NET'!$B$6:$H$74,7,FALSE)="","",(VLOOKUP($B28,'Dames NET'!$B$6:$H$74,7,FALSE)))</f>
        <v/>
      </c>
      <c r="P28" s="76" t="str">
        <f t="shared" si="3"/>
        <v/>
      </c>
      <c r="Q28" s="8" t="str">
        <f>IF(VLOOKUP($B28,'Dames BRUT'!$B$6:$I$74,8,FALSE)="","",(VLOOKUP($B28,'Dames BRUT'!$B$6:$I$74,8,FALSE)))</f>
        <v/>
      </c>
      <c r="R28" s="8" t="str">
        <f>IF(VLOOKUP($B28,'Dames NET'!$B$6:$I$74,8,FALSE)="","",(VLOOKUP($B28,'Dames NET'!$B$6:$I$74,8,FALSE)))</f>
        <v/>
      </c>
      <c r="S28" s="76" t="str">
        <f t="shared" si="4"/>
        <v/>
      </c>
      <c r="T28" s="8" t="str">
        <f>IF(VLOOKUP($B28,'Dames BRUT'!$B$6:$J$74,9,FALSE)="","",(VLOOKUP($B28,'Dames BRUT'!$B$6:$J$74,9,FALSE)))</f>
        <v/>
      </c>
      <c r="U28" s="8" t="str">
        <f>IF(VLOOKUP($B28,'Dames NET'!$B$6:$J$74,9,FALSE)="","",(VLOOKUP($B28,'Dames NET'!$B$6:$J$74,9,FALSE)))</f>
        <v/>
      </c>
      <c r="V28" s="76" t="str">
        <f t="shared" si="5"/>
        <v/>
      </c>
      <c r="W28" s="8" t="str">
        <f>IF(VLOOKUP($B28,'Dames BRUT'!$B$6:$K$74,10,FALSE)="","",(VLOOKUP($B28,'Dames BRUT'!$B$6:$K$74,10,FALSE)))</f>
        <v/>
      </c>
      <c r="X28" s="8" t="str">
        <f>IF(VLOOKUP($B28,'Dames NET'!$B$6:$K$74,10,FALSE)="","",(VLOOKUP($B28,'Dames NET'!$B$6:$K$74,10,FALSE)))</f>
        <v/>
      </c>
      <c r="Y28" s="76" t="str">
        <f t="shared" si="6"/>
        <v/>
      </c>
      <c r="Z28" s="8">
        <f>IF(VLOOKUP($B28,'Dames BRUT'!$B$6:$L$74,11,FALSE)="","",(VLOOKUP($B28,'Dames BRUT'!$B$6:$L$74,11,FALSE)))</f>
        <v>10</v>
      </c>
      <c r="AA28" s="8">
        <f>IF(VLOOKUP($B28,'Dames NET'!$B$6:$L$74,11,FALSE)="","",(VLOOKUP($B28,'Dames NET'!$B$6:$L$74,11,FALSE)))</f>
        <v>29</v>
      </c>
      <c r="AB28" s="76">
        <f t="shared" si="7"/>
        <v>39</v>
      </c>
      <c r="AC28" s="8" t="str">
        <f>IF(VLOOKUP($B28,'Dames BRUT'!$B$6:$M$74,12,FALSE)="","",(VLOOKUP($B28,'Dames BRUT'!$B$6:$M$74,12,FALSE)))</f>
        <v/>
      </c>
      <c r="AD28" s="8" t="str">
        <f>IF(VLOOKUP($B28,'Dames NET'!$B$6:$M$74,12,FALSE)="","",(VLOOKUP($B28,'Dames NET'!$B$6:$M$74,12,FALSE)))</f>
        <v/>
      </c>
      <c r="AE28" s="76" t="str">
        <f t="shared" si="8"/>
        <v/>
      </c>
      <c r="AF28" s="8">
        <f>IF(VLOOKUP($B28,'Dames BRUT'!$B$6:$N$74,13,FALSE)="","",(VLOOKUP($B28,'Dames BRUT'!$B$6:$N$74,13,FALSE)))</f>
        <v>18</v>
      </c>
      <c r="AG28" s="8">
        <f>IF(VLOOKUP($B28,'Dames NET'!$B$6:$N$74,13,FALSE)="","",(VLOOKUP($B28,'Dames NET'!$B$6:$N$74,13,FALSE)))</f>
        <v>37</v>
      </c>
      <c r="AH28" s="76">
        <f t="shared" si="9"/>
        <v>55</v>
      </c>
      <c r="AI28" s="76">
        <f t="shared" si="10"/>
        <v>140</v>
      </c>
      <c r="AJ28" s="24">
        <f t="shared" si="11"/>
        <v>3</v>
      </c>
      <c r="AK28" s="24">
        <f>IF(AJ28&lt;8,0,+SMALL(($G28,$J28,$M28,$P28,$S28,$V28,$Y28,$AB28,$AE28,$AH28),1))</f>
        <v>0</v>
      </c>
      <c r="AL28" s="24">
        <f>IF(AJ28&lt;9,0,+SMALL(($G28,$J28,$M28,$P28,$S28,$V28,$Y28,$AB28,$AE28,$AH28),2))</f>
        <v>0</v>
      </c>
      <c r="AM28" s="24">
        <f>IF(AJ28&lt;10,0,+SMALL(($G28,$J28,$M28,$P28,$S28,$V28,$Y28,$AB28,$AE28,$AH28),3))</f>
        <v>0</v>
      </c>
      <c r="AN28" s="24">
        <f t="shared" si="12"/>
        <v>140</v>
      </c>
      <c r="AO28" s="8">
        <f t="shared" si="13"/>
        <v>22</v>
      </c>
    </row>
    <row r="29" spans="2:41">
      <c r="B29" s="60" t="s">
        <v>124</v>
      </c>
      <c r="C29" s="45"/>
      <c r="D29" s="61" t="s">
        <v>5</v>
      </c>
      <c r="E29" s="8" t="str">
        <f>IF(VLOOKUP($B29,'Dames BRUT'!$B$6:$E$74,4,FALSE)="","",(VLOOKUP($B29,'Dames BRUT'!$B$6:$E$74,4,FALSE)))</f>
        <v/>
      </c>
      <c r="F29" s="8" t="str">
        <f>IF(VLOOKUP($B29,'Dames NET'!$B$6:E$74,4,FALSE)="","",(VLOOKUP($B29,'Dames NET'!$B$6:$E$74,4,FALSE)))</f>
        <v/>
      </c>
      <c r="G29" s="76" t="str">
        <f t="shared" si="0"/>
        <v/>
      </c>
      <c r="H29" s="8">
        <f>IF(VLOOKUP($B29,'Dames BRUT'!$B$6:$F$74,5,FALSE)="","",(VLOOKUP($B29,'Dames BRUT'!$B$6:$F$74,5,FALSE)))</f>
        <v>7</v>
      </c>
      <c r="I29" s="8">
        <f>IF(VLOOKUP($B29,'Dames NET'!$B$6:$F$74,5,FALSE)="","",(VLOOKUP($B29,'Dames NET'!$B$6:$F$74,5,FALSE)))</f>
        <v>26</v>
      </c>
      <c r="J29" s="76">
        <f t="shared" si="1"/>
        <v>33</v>
      </c>
      <c r="K29" s="8" t="str">
        <f>IF(VLOOKUP($B29,'Dames BRUT'!$B$6:$G$74,6,FALSE)="","",(VLOOKUP($B29,'Dames BRUT'!$B$6:$G$74,6,FALSE)))</f>
        <v/>
      </c>
      <c r="L29" s="8" t="str">
        <f>IF(VLOOKUP($B29,'Dames NET'!$B$6:$G$74,6,FALSE)="","",(VLOOKUP($B29,'Dames NET'!$B$6:$G$74,6,FALSE)))</f>
        <v/>
      </c>
      <c r="M29" s="76" t="str">
        <f t="shared" si="2"/>
        <v/>
      </c>
      <c r="N29" s="8">
        <f>IF(VLOOKUP($B29,'Dames BRUT'!$B$6:$H$74,7,FALSE)="","",(VLOOKUP($B29,'Dames BRUT'!$B$6:$H$74,7,FALSE)))</f>
        <v>8</v>
      </c>
      <c r="O29" s="8">
        <f>IF(VLOOKUP($B29,'Dames NET'!$B$6:$H$74,7,FALSE)="","",(VLOOKUP($B29,'Dames NET'!$B$6:$H$74,7,FALSE)))</f>
        <v>29</v>
      </c>
      <c r="P29" s="76">
        <f t="shared" si="3"/>
        <v>37</v>
      </c>
      <c r="Q29" s="8" t="str">
        <f>IF(VLOOKUP($B29,'Dames BRUT'!$B$6:$I$74,8,FALSE)="","",(VLOOKUP($B29,'Dames BRUT'!$B$6:$I$74,8,FALSE)))</f>
        <v/>
      </c>
      <c r="R29" s="8" t="str">
        <f>IF(VLOOKUP($B29,'Dames NET'!$B$6:$I$74,8,FALSE)="","",(VLOOKUP($B29,'Dames NET'!$B$6:$I$74,8,FALSE)))</f>
        <v/>
      </c>
      <c r="S29" s="76" t="str">
        <f t="shared" si="4"/>
        <v/>
      </c>
      <c r="T29" s="8" t="str">
        <f>IF(VLOOKUP($B29,'Dames BRUT'!$B$6:$J$74,9,FALSE)="","",(VLOOKUP($B29,'Dames BRUT'!$B$6:$J$74,9,FALSE)))</f>
        <v/>
      </c>
      <c r="U29" s="8" t="str">
        <f>IF(VLOOKUP($B29,'Dames NET'!$B$6:$J$74,9,FALSE)="","",(VLOOKUP($B29,'Dames NET'!$B$6:$J$74,9,FALSE)))</f>
        <v/>
      </c>
      <c r="V29" s="76" t="str">
        <f t="shared" si="5"/>
        <v/>
      </c>
      <c r="W29" s="8" t="str">
        <f>IF(VLOOKUP($B29,'Dames BRUT'!$B$6:$K$74,10,FALSE)="","",(VLOOKUP($B29,'Dames BRUT'!$B$6:$K$74,10,FALSE)))</f>
        <v/>
      </c>
      <c r="X29" s="8" t="str">
        <f>IF(VLOOKUP($B29,'Dames NET'!$B$6:$K$74,10,FALSE)="","",(VLOOKUP($B29,'Dames NET'!$B$6:$K$74,10,FALSE)))</f>
        <v/>
      </c>
      <c r="Y29" s="76" t="str">
        <f t="shared" si="6"/>
        <v/>
      </c>
      <c r="Z29" s="8" t="str">
        <f>IF(VLOOKUP($B29,'Dames BRUT'!$B$6:$L$74,11,FALSE)="","",(VLOOKUP($B29,'Dames BRUT'!$B$6:$L$74,11,FALSE)))</f>
        <v/>
      </c>
      <c r="AA29" s="8" t="str">
        <f>IF(VLOOKUP($B29,'Dames NET'!$B$6:$L$74,11,FALSE)="","",(VLOOKUP($B29,'Dames NET'!$B$6:$L$74,11,FALSE)))</f>
        <v/>
      </c>
      <c r="AB29" s="76" t="str">
        <f t="shared" si="7"/>
        <v/>
      </c>
      <c r="AC29" s="8">
        <f>IF(VLOOKUP($B29,'Dames BRUT'!$B$6:$M$74,12,FALSE)="","",(VLOOKUP($B29,'Dames BRUT'!$B$6:$M$74,12,FALSE)))</f>
        <v>16</v>
      </c>
      <c r="AD29" s="8">
        <f>IF(VLOOKUP($B29,'Dames NET'!$B$6:$M$74,12,FALSE)="","",(VLOOKUP($B29,'Dames NET'!$B$6:$M$74,12,FALSE)))</f>
        <v>43</v>
      </c>
      <c r="AE29" s="76">
        <f t="shared" si="8"/>
        <v>59</v>
      </c>
      <c r="AF29" s="8" t="str">
        <f>IF(VLOOKUP($B29,'Dames BRUT'!$B$6:$N$74,13,FALSE)="","",(VLOOKUP($B29,'Dames BRUT'!$B$6:$N$74,13,FALSE)))</f>
        <v/>
      </c>
      <c r="AG29" s="8" t="str">
        <f>IF(VLOOKUP($B29,'Dames NET'!$B$6:$N$74,13,FALSE)="","",(VLOOKUP($B29,'Dames NET'!$B$6:$N$74,13,FALSE)))</f>
        <v/>
      </c>
      <c r="AH29" s="76" t="str">
        <f t="shared" si="9"/>
        <v/>
      </c>
      <c r="AI29" s="76">
        <f t="shared" si="10"/>
        <v>129</v>
      </c>
      <c r="AJ29" s="24">
        <f t="shared" si="11"/>
        <v>3</v>
      </c>
      <c r="AK29" s="24">
        <f>IF(AJ29&lt;8,0,+SMALL(($G29,$J29,$M29,$P29,$S29,$V29,$Y29,$AB29,$AE29,$AH29),1))</f>
        <v>0</v>
      </c>
      <c r="AL29" s="24">
        <f>IF(AJ29&lt;9,0,+SMALL(($G29,$J29,$M29,$P29,$S29,$V29,$Y29,$AB29,$AE29,$AH29),2))</f>
        <v>0</v>
      </c>
      <c r="AM29" s="24">
        <f>IF(AJ29&lt;10,0,+SMALL(($G29,$J29,$M29,$P29,$S29,$V29,$Y29,$AB29,$AE29,$AH29),3))</f>
        <v>0</v>
      </c>
      <c r="AN29" s="24">
        <f t="shared" si="12"/>
        <v>129</v>
      </c>
      <c r="AO29" s="8">
        <f t="shared" si="13"/>
        <v>23</v>
      </c>
    </row>
    <row r="30" spans="2:41">
      <c r="B30" s="60" t="s">
        <v>117</v>
      </c>
      <c r="C30" s="45"/>
      <c r="D30" s="94" t="s">
        <v>20</v>
      </c>
      <c r="E30" s="8" t="str">
        <f>IF(VLOOKUP($B30,'Dames BRUT'!$B$6:$E$74,4,FALSE)="","",(VLOOKUP($B30,'Dames BRUT'!$B$6:$E$74,4,FALSE)))</f>
        <v/>
      </c>
      <c r="F30" s="8" t="str">
        <f>IF(VLOOKUP($B30,'Dames NET'!$B$6:E$74,4,FALSE)="","",(VLOOKUP($B30,'Dames NET'!$B$6:$E$74,4,FALSE)))</f>
        <v/>
      </c>
      <c r="G30" s="76" t="str">
        <f t="shared" si="0"/>
        <v/>
      </c>
      <c r="H30" s="8">
        <f>IF(VLOOKUP($B30,'Dames BRUT'!$B$6:$F$74,5,FALSE)="","",(VLOOKUP($B30,'Dames BRUT'!$B$6:$F$74,5,FALSE)))</f>
        <v>10</v>
      </c>
      <c r="I30" s="8">
        <f>IF(VLOOKUP($B30,'Dames NET'!$B$6:$F$74,5,FALSE)="","",(VLOOKUP($B30,'Dames NET'!$B$6:$F$74,5,FALSE)))</f>
        <v>28</v>
      </c>
      <c r="J30" s="76">
        <f t="shared" si="1"/>
        <v>38</v>
      </c>
      <c r="K30" s="8">
        <f>IF(VLOOKUP($B30,'Dames BRUT'!$B$6:$G$74,6,FALSE)="","",(VLOOKUP($B30,'Dames BRUT'!$B$6:$G$74,6,FALSE)))</f>
        <v>15</v>
      </c>
      <c r="L30" s="8">
        <f>IF(VLOOKUP($B30,'Dames NET'!$B$6:$G$74,6,FALSE)="","",(VLOOKUP($B30,'Dames NET'!$B$6:$G$74,6,FALSE)))</f>
        <v>35</v>
      </c>
      <c r="M30" s="76">
        <f t="shared" si="2"/>
        <v>50</v>
      </c>
      <c r="N30" s="8" t="str">
        <f>IF(VLOOKUP($B30,'Dames BRUT'!$B$6:$H$74,7,FALSE)="","",(VLOOKUP($B30,'Dames BRUT'!$B$6:$H$74,7,FALSE)))</f>
        <v/>
      </c>
      <c r="O30" s="8" t="str">
        <f>IF(VLOOKUP($B30,'Dames NET'!$B$6:$H$74,7,FALSE)="","",(VLOOKUP($B30,'Dames NET'!$B$6:$H$74,7,FALSE)))</f>
        <v/>
      </c>
      <c r="P30" s="76" t="str">
        <f t="shared" si="3"/>
        <v/>
      </c>
      <c r="Q30" s="8" t="str">
        <f>IF(VLOOKUP($B30,'Dames BRUT'!$B$6:$I$74,8,FALSE)="","",(VLOOKUP($B30,'Dames BRUT'!$B$6:$I$74,8,FALSE)))</f>
        <v/>
      </c>
      <c r="R30" s="8" t="str">
        <f>IF(VLOOKUP($B30,'Dames NET'!$B$6:$I$74,8,FALSE)="","",(VLOOKUP($B30,'Dames NET'!$B$6:$I$74,8,FALSE)))</f>
        <v/>
      </c>
      <c r="S30" s="76" t="str">
        <f t="shared" si="4"/>
        <v/>
      </c>
      <c r="T30" s="8" t="str">
        <f>IF(VLOOKUP($B30,'Dames BRUT'!$B$6:$J$74,9,FALSE)="","",(VLOOKUP($B30,'Dames BRUT'!$B$6:$J$74,9,FALSE)))</f>
        <v/>
      </c>
      <c r="U30" s="8" t="str">
        <f>IF(VLOOKUP($B30,'Dames NET'!$B$6:$J$74,9,FALSE)="","",(VLOOKUP($B30,'Dames NET'!$B$6:$J$74,9,FALSE)))</f>
        <v/>
      </c>
      <c r="V30" s="76" t="str">
        <f t="shared" si="5"/>
        <v/>
      </c>
      <c r="W30" s="8" t="str">
        <f>IF(VLOOKUP($B30,'Dames BRUT'!$B$6:$K$74,10,FALSE)="","",(VLOOKUP($B30,'Dames BRUT'!$B$6:$K$74,10,FALSE)))</f>
        <v/>
      </c>
      <c r="X30" s="8" t="str">
        <f>IF(VLOOKUP($B30,'Dames NET'!$B$6:$K$74,10,FALSE)="","",(VLOOKUP($B30,'Dames NET'!$B$6:$K$74,10,FALSE)))</f>
        <v/>
      </c>
      <c r="Y30" s="76" t="str">
        <f t="shared" si="6"/>
        <v/>
      </c>
      <c r="Z30" s="8">
        <f>IF(VLOOKUP($B30,'Dames BRUT'!$B$6:$L$74,11,FALSE)="","",(VLOOKUP($B30,'Dames BRUT'!$B$6:$L$74,11,FALSE)))</f>
        <v>10</v>
      </c>
      <c r="AA30" s="8">
        <f>IF(VLOOKUP($B30,'Dames NET'!$B$6:$L$74,11,FALSE)="","",(VLOOKUP($B30,'Dames NET'!$B$6:$L$74,11,FALSE)))</f>
        <v>27</v>
      </c>
      <c r="AB30" s="76">
        <f t="shared" si="7"/>
        <v>37</v>
      </c>
      <c r="AC30" s="8" t="str">
        <f>IF(VLOOKUP($B30,'Dames BRUT'!$B$6:$M$74,12,FALSE)="","",(VLOOKUP($B30,'Dames BRUT'!$B$6:$M$74,12,FALSE)))</f>
        <v/>
      </c>
      <c r="AD30" s="8" t="str">
        <f>IF(VLOOKUP($B30,'Dames NET'!$B$6:$M$74,12,FALSE)="","",(VLOOKUP($B30,'Dames NET'!$B$6:$M$74,12,FALSE)))</f>
        <v/>
      </c>
      <c r="AE30" s="76" t="str">
        <f t="shared" si="8"/>
        <v/>
      </c>
      <c r="AF30" s="8" t="str">
        <f>IF(VLOOKUP($B30,'Dames BRUT'!$B$6:$N$74,13,FALSE)="","",(VLOOKUP($B30,'Dames BRUT'!$B$6:$N$74,13,FALSE)))</f>
        <v/>
      </c>
      <c r="AG30" s="8" t="str">
        <f>IF(VLOOKUP($B30,'Dames NET'!$B$6:$N$74,13,FALSE)="","",(VLOOKUP($B30,'Dames NET'!$B$6:$N$74,13,FALSE)))</f>
        <v/>
      </c>
      <c r="AH30" s="76" t="str">
        <f t="shared" si="9"/>
        <v/>
      </c>
      <c r="AI30" s="76">
        <f t="shared" si="10"/>
        <v>125</v>
      </c>
      <c r="AJ30" s="24">
        <f t="shared" si="11"/>
        <v>3</v>
      </c>
      <c r="AK30" s="24">
        <f>IF(AJ30&lt;8,0,+SMALL(($G30,$J30,$M30,$P30,$S30,$V30,$Y30,$AB30,$AE30,$AH30),1))</f>
        <v>0</v>
      </c>
      <c r="AL30" s="24">
        <f>IF(AJ30&lt;9,0,+SMALL(($G30,$J30,$M30,$P30,$S30,$V30,$Y30,$AB30,$AE30,$AH30),2))</f>
        <v>0</v>
      </c>
      <c r="AM30" s="24">
        <f>IF(AJ30&lt;10,0,+SMALL(($G30,$J30,$M30,$P30,$S30,$V30,$Y30,$AB30,$AE30,$AH30),3))</f>
        <v>0</v>
      </c>
      <c r="AN30" s="24">
        <f t="shared" si="12"/>
        <v>125</v>
      </c>
      <c r="AO30" s="8">
        <f t="shared" si="13"/>
        <v>24</v>
      </c>
    </row>
    <row r="31" spans="2:41">
      <c r="B31" s="60" t="s">
        <v>49</v>
      </c>
      <c r="C31" s="45"/>
      <c r="D31" s="96" t="s">
        <v>12</v>
      </c>
      <c r="E31" s="8" t="str">
        <f>IF(VLOOKUP($B31,'Dames BRUT'!$B$6:$E$74,4,FALSE)="","",(VLOOKUP($B31,'Dames BRUT'!$B$6:$E$74,4,FALSE)))</f>
        <v/>
      </c>
      <c r="F31" s="8" t="str">
        <f>IF(VLOOKUP($B31,'Dames NET'!$B$6:E$74,4,FALSE)="","",(VLOOKUP($B31,'Dames NET'!$B$6:$E$74,4,FALSE)))</f>
        <v/>
      </c>
      <c r="G31" s="76" t="str">
        <f t="shared" si="0"/>
        <v/>
      </c>
      <c r="H31" s="8">
        <f>IF(VLOOKUP($B31,'Dames BRUT'!$B$6:$F$74,5,FALSE)="","",(VLOOKUP($B31,'Dames BRUT'!$B$6:$F$74,5,FALSE)))</f>
        <v>5</v>
      </c>
      <c r="I31" s="8">
        <f>IF(VLOOKUP($B31,'Dames NET'!$B$6:$F$74,5,FALSE)="","",(VLOOKUP($B31,'Dames NET'!$B$6:$F$74,5,FALSE)))</f>
        <v>28</v>
      </c>
      <c r="J31" s="76">
        <f t="shared" si="1"/>
        <v>33</v>
      </c>
      <c r="K31" s="8" t="str">
        <f>IF(VLOOKUP($B31,'Dames BRUT'!$B$6:$G$74,6,FALSE)="","",(VLOOKUP($B31,'Dames BRUT'!$B$6:$G$74,6,FALSE)))</f>
        <v/>
      </c>
      <c r="L31" s="8" t="str">
        <f>IF(VLOOKUP($B31,'Dames NET'!$B$6:$G$74,6,FALSE)="","",(VLOOKUP($B31,'Dames NET'!$B$6:$G$74,6,FALSE)))</f>
        <v/>
      </c>
      <c r="M31" s="76" t="str">
        <f t="shared" si="2"/>
        <v/>
      </c>
      <c r="N31" s="8" t="str">
        <f>IF(VLOOKUP($B31,'Dames BRUT'!$B$6:$H$74,7,FALSE)="","",(VLOOKUP($B31,'Dames BRUT'!$B$6:$H$74,7,FALSE)))</f>
        <v/>
      </c>
      <c r="O31" s="8" t="str">
        <f>IF(VLOOKUP($B31,'Dames NET'!$B$6:$H$74,7,FALSE)="","",(VLOOKUP($B31,'Dames NET'!$B$6:$H$74,7,FALSE)))</f>
        <v/>
      </c>
      <c r="P31" s="76" t="str">
        <f t="shared" si="3"/>
        <v/>
      </c>
      <c r="Q31" s="8">
        <f>IF(VLOOKUP($B31,'Dames BRUT'!$B$6:$I$74,8,FALSE)="","",(VLOOKUP($B31,'Dames BRUT'!$B$6:$I$74,8,FALSE)))</f>
        <v>5</v>
      </c>
      <c r="R31" s="8">
        <f>IF(VLOOKUP($B31,'Dames NET'!$B$6:$I$74,8,FALSE)="","",(VLOOKUP($B31,'Dames NET'!$B$6:$I$74,8,FALSE)))</f>
        <v>32</v>
      </c>
      <c r="S31" s="76">
        <f t="shared" si="4"/>
        <v>37</v>
      </c>
      <c r="T31" s="8" t="str">
        <f>IF(VLOOKUP($B31,'Dames BRUT'!$B$6:$J$74,9,FALSE)="","",(VLOOKUP($B31,'Dames BRUT'!$B$6:$J$74,9,FALSE)))</f>
        <v/>
      </c>
      <c r="U31" s="8" t="str">
        <f>IF(VLOOKUP($B31,'Dames NET'!$B$6:$J$74,9,FALSE)="","",(VLOOKUP($B31,'Dames NET'!$B$6:$J$74,9,FALSE)))</f>
        <v/>
      </c>
      <c r="V31" s="76" t="str">
        <f t="shared" si="5"/>
        <v/>
      </c>
      <c r="W31" s="8" t="str">
        <f>IF(VLOOKUP($B31,'Dames BRUT'!$B$6:$K$74,10,FALSE)="","",(VLOOKUP($B31,'Dames BRUT'!$B$6:$K$74,10,FALSE)))</f>
        <v/>
      </c>
      <c r="X31" s="8" t="str">
        <f>IF(VLOOKUP($B31,'Dames NET'!$B$6:$K$74,10,FALSE)="","",(VLOOKUP($B31,'Dames NET'!$B$6:$K$74,10,FALSE)))</f>
        <v/>
      </c>
      <c r="Y31" s="76" t="str">
        <f t="shared" si="6"/>
        <v/>
      </c>
      <c r="Z31" s="8" t="str">
        <f>IF(VLOOKUP($B31,'Dames BRUT'!$B$6:$L$74,11,FALSE)="","",(VLOOKUP($B31,'Dames BRUT'!$B$6:$L$74,11,FALSE)))</f>
        <v/>
      </c>
      <c r="AA31" s="8" t="str">
        <f>IF(VLOOKUP($B31,'Dames NET'!$B$6:$L$74,11,FALSE)="","",(VLOOKUP($B31,'Dames NET'!$B$6:$L$74,11,FALSE)))</f>
        <v/>
      </c>
      <c r="AB31" s="76" t="str">
        <f t="shared" si="7"/>
        <v/>
      </c>
      <c r="AC31" s="8" t="str">
        <f>IF(VLOOKUP($B31,'Dames BRUT'!$B$6:$M$74,12,FALSE)="","",(VLOOKUP($B31,'Dames BRUT'!$B$6:$M$74,12,FALSE)))</f>
        <v/>
      </c>
      <c r="AD31" s="8" t="str">
        <f>IF(VLOOKUP($B31,'Dames NET'!$B$6:$M$74,12,FALSE)="","",(VLOOKUP($B31,'Dames NET'!$B$6:$M$74,12,FALSE)))</f>
        <v/>
      </c>
      <c r="AE31" s="76" t="str">
        <f t="shared" si="8"/>
        <v/>
      </c>
      <c r="AF31" s="8">
        <f>IF(VLOOKUP($B31,'Dames BRUT'!$B$6:$N$74,13,FALSE)="","",(VLOOKUP($B31,'Dames BRUT'!$B$6:$N$74,13,FALSE)))</f>
        <v>13</v>
      </c>
      <c r="AG31" s="8">
        <f>IF(VLOOKUP($B31,'Dames NET'!$B$6:$N$74,13,FALSE)="","",(VLOOKUP($B31,'Dames NET'!$B$6:$N$74,13,FALSE)))</f>
        <v>38</v>
      </c>
      <c r="AH31" s="76">
        <f t="shared" si="9"/>
        <v>51</v>
      </c>
      <c r="AI31" s="76">
        <f t="shared" si="10"/>
        <v>121</v>
      </c>
      <c r="AJ31" s="24">
        <f t="shared" si="11"/>
        <v>3</v>
      </c>
      <c r="AK31" s="24">
        <f>IF(AJ31&lt;8,0,+SMALL(($G31,$J31,$M31,$P31,$S31,$V31,$Y31,$AB31,$AE31,$AH31),1))</f>
        <v>0</v>
      </c>
      <c r="AL31" s="24">
        <f>IF(AJ31&lt;9,0,+SMALL(($G31,$J31,$M31,$P31,$S31,$V31,$Y31,$AB31,$AE31,$AH31),2))</f>
        <v>0</v>
      </c>
      <c r="AM31" s="24">
        <f>IF(AJ31&lt;10,0,+SMALL(($G31,$J31,$M31,$P31,$S31,$V31,$Y31,$AB31,$AE31,$AH31),3))</f>
        <v>0</v>
      </c>
      <c r="AN31" s="24">
        <f t="shared" si="12"/>
        <v>121</v>
      </c>
      <c r="AO31" s="8">
        <f t="shared" si="13"/>
        <v>25</v>
      </c>
    </row>
    <row r="32" spans="2:41" s="12" customFormat="1">
      <c r="B32" s="60" t="s">
        <v>35</v>
      </c>
      <c r="C32" s="45"/>
      <c r="D32" s="61" t="s">
        <v>5</v>
      </c>
      <c r="E32" s="8">
        <f>IF(VLOOKUP($B32,'Dames BRUT'!$B$6:$E$74,4,FALSE)="","",(VLOOKUP($B32,'Dames BRUT'!$B$6:$E$74,4,FALSE)))</f>
        <v>4</v>
      </c>
      <c r="F32" s="8">
        <f>IF(VLOOKUP($B32,'Dames NET'!$B$6:E$74,4,FALSE)="","",(VLOOKUP($B32,'Dames NET'!$B$6:$E$74,4,FALSE)))</f>
        <v>30</v>
      </c>
      <c r="G32" s="76">
        <f t="shared" si="0"/>
        <v>34</v>
      </c>
      <c r="H32" s="8" t="str">
        <f>IF(VLOOKUP($B32,'Dames BRUT'!$B$6:$F$74,5,FALSE)="","",(VLOOKUP($B32,'Dames BRUT'!$B$6:$F$74,5,FALSE)))</f>
        <v/>
      </c>
      <c r="I32" s="8" t="str">
        <f>IF(VLOOKUP($B32,'Dames NET'!$B$6:$F$74,5,FALSE)="","",(VLOOKUP($B32,'Dames NET'!$B$6:$F$74,5,FALSE)))</f>
        <v/>
      </c>
      <c r="J32" s="76" t="str">
        <f t="shared" si="1"/>
        <v/>
      </c>
      <c r="K32" s="8">
        <f>IF(VLOOKUP($B32,'Dames BRUT'!$B$6:$G$74,6,FALSE)="","",(VLOOKUP($B32,'Dames BRUT'!$B$6:$G$74,6,FALSE)))</f>
        <v>9</v>
      </c>
      <c r="L32" s="8">
        <f>IF(VLOOKUP($B32,'Dames NET'!$B$6:$G$74,6,FALSE)="","",(VLOOKUP($B32,'Dames NET'!$B$6:$G$74,6,FALSE)))</f>
        <v>32</v>
      </c>
      <c r="M32" s="76">
        <f t="shared" si="2"/>
        <v>41</v>
      </c>
      <c r="N32" s="8">
        <f>IF(VLOOKUP($B32,'Dames BRUT'!$B$6:$H$74,7,FALSE)="","",(VLOOKUP($B32,'Dames BRUT'!$B$6:$H$74,7,FALSE)))</f>
        <v>8</v>
      </c>
      <c r="O32" s="8">
        <f>IF(VLOOKUP($B32,'Dames NET'!$B$6:$H$74,7,FALSE)="","",(VLOOKUP($B32,'Dames NET'!$B$6:$H$74,7,FALSE)))</f>
        <v>32</v>
      </c>
      <c r="P32" s="76">
        <f t="shared" si="3"/>
        <v>40</v>
      </c>
      <c r="Q32" s="8" t="str">
        <f>IF(VLOOKUP($B32,'Dames BRUT'!$B$6:$I$74,8,FALSE)="","",(VLOOKUP($B32,'Dames BRUT'!$B$6:$I$74,8,FALSE)))</f>
        <v/>
      </c>
      <c r="R32" s="8" t="str">
        <f>IF(VLOOKUP($B32,'Dames NET'!$B$6:$I$74,8,FALSE)="","",(VLOOKUP($B32,'Dames NET'!$B$6:$I$74,8,FALSE)))</f>
        <v/>
      </c>
      <c r="S32" s="76" t="str">
        <f t="shared" si="4"/>
        <v/>
      </c>
      <c r="T32" s="8" t="str">
        <f>IF(VLOOKUP($B32,'Dames BRUT'!$B$6:$J$74,9,FALSE)="","",(VLOOKUP($B32,'Dames BRUT'!$B$6:$J$74,9,FALSE)))</f>
        <v/>
      </c>
      <c r="U32" s="8" t="str">
        <f>IF(VLOOKUP($B32,'Dames NET'!$B$6:$J$74,9,FALSE)="","",(VLOOKUP($B32,'Dames NET'!$B$6:$J$74,9,FALSE)))</f>
        <v/>
      </c>
      <c r="V32" s="76" t="str">
        <f t="shared" si="5"/>
        <v/>
      </c>
      <c r="W32" s="8" t="str">
        <f>IF(VLOOKUP($B32,'Dames BRUT'!$B$6:$K$74,10,FALSE)="","",(VLOOKUP($B32,'Dames BRUT'!$B$6:$K$74,10,FALSE)))</f>
        <v/>
      </c>
      <c r="X32" s="8" t="str">
        <f>IF(VLOOKUP($B32,'Dames NET'!$B$6:$K$74,10,FALSE)="","",(VLOOKUP($B32,'Dames NET'!$B$6:$K$74,10,FALSE)))</f>
        <v/>
      </c>
      <c r="Y32" s="76" t="str">
        <f t="shared" si="6"/>
        <v/>
      </c>
      <c r="Z32" s="8" t="str">
        <f>IF(VLOOKUP($B32,'Dames BRUT'!$B$6:$L$74,11,FALSE)="","",(VLOOKUP($B32,'Dames BRUT'!$B$6:$L$74,11,FALSE)))</f>
        <v/>
      </c>
      <c r="AA32" s="8" t="str">
        <f>IF(VLOOKUP($B32,'Dames NET'!$B$6:$L$74,11,FALSE)="","",(VLOOKUP($B32,'Dames NET'!$B$6:$L$74,11,FALSE)))</f>
        <v/>
      </c>
      <c r="AB32" s="76" t="str">
        <f t="shared" si="7"/>
        <v/>
      </c>
      <c r="AC32" s="8" t="str">
        <f>IF(VLOOKUP($B32,'Dames BRUT'!$B$6:$M$74,12,FALSE)="","",(VLOOKUP($B32,'Dames BRUT'!$B$6:$M$74,12,FALSE)))</f>
        <v/>
      </c>
      <c r="AD32" s="8" t="str">
        <f>IF(VLOOKUP($B32,'Dames NET'!$B$6:$M$74,12,FALSE)="","",(VLOOKUP($B32,'Dames NET'!$B$6:$M$74,12,FALSE)))</f>
        <v/>
      </c>
      <c r="AE32" s="76" t="str">
        <f t="shared" si="8"/>
        <v/>
      </c>
      <c r="AF32" s="8" t="str">
        <f>IF(VLOOKUP($B32,'Dames BRUT'!$B$6:$N$74,13,FALSE)="","",(VLOOKUP($B32,'Dames BRUT'!$B$6:$N$74,13,FALSE)))</f>
        <v/>
      </c>
      <c r="AG32" s="8" t="str">
        <f>IF(VLOOKUP($B32,'Dames NET'!$B$6:$N$74,13,FALSE)="","",(VLOOKUP($B32,'Dames NET'!$B$6:$N$74,13,FALSE)))</f>
        <v/>
      </c>
      <c r="AH32" s="76" t="str">
        <f t="shared" si="9"/>
        <v/>
      </c>
      <c r="AI32" s="76">
        <f t="shared" si="10"/>
        <v>115</v>
      </c>
      <c r="AJ32" s="24">
        <f t="shared" si="11"/>
        <v>3</v>
      </c>
      <c r="AK32" s="24">
        <f>IF(AJ32&lt;8,0,+SMALL(($G32,$J32,$M32,$P32,$S32,$V32,$Y32,$AB32,$AE32,$AH32),1))</f>
        <v>0</v>
      </c>
      <c r="AL32" s="24">
        <f>IF(AJ32&lt;9,0,+SMALL(($G32,$J32,$M32,$P32,$S32,$V32,$Y32,$AB32,$AE32,$AH32),2))</f>
        <v>0</v>
      </c>
      <c r="AM32" s="24">
        <f>IF(AJ32&lt;10,0,+SMALL(($G32,$J32,$M32,$P32,$S32,$V32,$Y32,$AB32,$AE32,$AH32),3))</f>
        <v>0</v>
      </c>
      <c r="AN32" s="24">
        <f t="shared" si="12"/>
        <v>115</v>
      </c>
      <c r="AO32" s="8">
        <f t="shared" si="13"/>
        <v>26</v>
      </c>
    </row>
    <row r="33" spans="2:41">
      <c r="B33" s="60" t="s">
        <v>265</v>
      </c>
      <c r="C33" s="45"/>
      <c r="D33" s="62" t="s">
        <v>9</v>
      </c>
      <c r="E33" s="8" t="str">
        <f>IF(VLOOKUP($B33,'Dames BRUT'!$B$6:$E$74,4,FALSE)="","",(VLOOKUP($B33,'Dames BRUT'!$B$6:$E$74,4,FALSE)))</f>
        <v/>
      </c>
      <c r="F33" s="8" t="str">
        <f>IF(VLOOKUP($B33,'Dames NET'!$B$6:E$74,4,FALSE)="","",(VLOOKUP($B33,'Dames NET'!$B$6:$E$74,4,FALSE)))</f>
        <v/>
      </c>
      <c r="G33" s="76" t="str">
        <f t="shared" si="0"/>
        <v/>
      </c>
      <c r="H33" s="8" t="str">
        <f>IF(VLOOKUP($B33,'Dames BRUT'!$B$6:$F$74,5,FALSE)="","",(VLOOKUP($B33,'Dames BRUT'!$B$6:$F$74,5,FALSE)))</f>
        <v/>
      </c>
      <c r="I33" s="8" t="str">
        <f>IF(VLOOKUP($B33,'Dames NET'!$B$6:$F$74,5,FALSE)="","",(VLOOKUP($B33,'Dames NET'!$B$6:$F$74,5,FALSE)))</f>
        <v/>
      </c>
      <c r="J33" s="76" t="str">
        <f t="shared" si="1"/>
        <v/>
      </c>
      <c r="K33" s="8" t="str">
        <f>IF(VLOOKUP($B33,'Dames BRUT'!$B$6:$G$74,6,FALSE)="","",(VLOOKUP($B33,'Dames BRUT'!$B$6:$G$74,6,FALSE)))</f>
        <v/>
      </c>
      <c r="L33" s="8" t="str">
        <f>IF(VLOOKUP($B33,'Dames NET'!$B$6:$G$74,6,FALSE)="","",(VLOOKUP($B33,'Dames NET'!$B$6:$G$74,6,FALSE)))</f>
        <v/>
      </c>
      <c r="M33" s="76" t="str">
        <f t="shared" si="2"/>
        <v/>
      </c>
      <c r="N33" s="8" t="str">
        <f>IF(VLOOKUP($B33,'Dames BRUT'!$B$6:$H$74,7,FALSE)="","",(VLOOKUP($B33,'Dames BRUT'!$B$6:$H$74,7,FALSE)))</f>
        <v/>
      </c>
      <c r="O33" s="8" t="str">
        <f>IF(VLOOKUP($B33,'Dames NET'!$B$6:$H$74,7,FALSE)="","",(VLOOKUP($B33,'Dames NET'!$B$6:$H$74,7,FALSE)))</f>
        <v/>
      </c>
      <c r="P33" s="76" t="str">
        <f t="shared" si="3"/>
        <v/>
      </c>
      <c r="Q33" s="8">
        <f>IF(VLOOKUP($B33,'Dames BRUT'!$B$6:$I$74,8,FALSE)="","",(VLOOKUP($B33,'Dames BRUT'!$B$6:$I$74,8,FALSE)))</f>
        <v>7</v>
      </c>
      <c r="R33" s="8">
        <f>IF(VLOOKUP($B33,'Dames NET'!$B$6:$I$74,8,FALSE)="","",(VLOOKUP($B33,'Dames NET'!$B$6:$I$74,8,FALSE)))</f>
        <v>33</v>
      </c>
      <c r="S33" s="76">
        <f t="shared" si="4"/>
        <v>40</v>
      </c>
      <c r="T33" s="8" t="str">
        <f>IF(VLOOKUP($B33,'Dames BRUT'!$B$6:$J$74,9,FALSE)="","",(VLOOKUP($B33,'Dames BRUT'!$B$6:$J$74,9,FALSE)))</f>
        <v/>
      </c>
      <c r="U33" s="8" t="str">
        <f>IF(VLOOKUP($B33,'Dames NET'!$B$6:$J$74,9,FALSE)="","",(VLOOKUP($B33,'Dames NET'!$B$6:$J$74,9,FALSE)))</f>
        <v/>
      </c>
      <c r="V33" s="76" t="str">
        <f t="shared" si="5"/>
        <v/>
      </c>
      <c r="W33" s="8" t="str">
        <f>IF(VLOOKUP($B33,'Dames BRUT'!$B$6:$K$74,10,FALSE)="","",(VLOOKUP($B33,'Dames BRUT'!$B$6:$K$74,10,FALSE)))</f>
        <v/>
      </c>
      <c r="X33" s="8" t="str">
        <f>IF(VLOOKUP($B33,'Dames NET'!$B$6:$K$74,10,FALSE)="","",(VLOOKUP($B33,'Dames NET'!$B$6:$K$74,10,FALSE)))</f>
        <v/>
      </c>
      <c r="Y33" s="76" t="str">
        <f t="shared" si="6"/>
        <v/>
      </c>
      <c r="Z33" s="8" t="str">
        <f>IF(VLOOKUP($B33,'Dames BRUT'!$B$6:$L$74,11,FALSE)="","",(VLOOKUP($B33,'Dames BRUT'!$B$6:$L$74,11,FALSE)))</f>
        <v/>
      </c>
      <c r="AA33" s="8" t="str">
        <f>IF(VLOOKUP($B33,'Dames NET'!$B$6:$L$74,11,FALSE)="","",(VLOOKUP($B33,'Dames NET'!$B$6:$L$74,11,FALSE)))</f>
        <v/>
      </c>
      <c r="AB33" s="76" t="str">
        <f t="shared" si="7"/>
        <v/>
      </c>
      <c r="AC33" s="8">
        <f>IF(VLOOKUP($B33,'Dames BRUT'!$B$6:$M$74,12,FALSE)="","",(VLOOKUP($B33,'Dames BRUT'!$B$6:$M$74,12,FALSE)))</f>
        <v>4</v>
      </c>
      <c r="AD33" s="8">
        <f>IF(VLOOKUP($B33,'Dames NET'!$B$6:$M$74,12,FALSE)="","",(VLOOKUP($B33,'Dames NET'!$B$6:$M$74,12,FALSE)))</f>
        <v>28</v>
      </c>
      <c r="AE33" s="76">
        <f t="shared" si="8"/>
        <v>32</v>
      </c>
      <c r="AF33" s="8">
        <f>IF(VLOOKUP($B33,'Dames BRUT'!$B$6:$N$74,13,FALSE)="","",(VLOOKUP($B33,'Dames BRUT'!$B$6:$N$74,13,FALSE)))</f>
        <v>10</v>
      </c>
      <c r="AG33" s="8">
        <f>IF(VLOOKUP($B33,'Dames NET'!$B$6:$N$74,13,FALSE)="","",(VLOOKUP($B33,'Dames NET'!$B$6:$N$74,13,FALSE)))</f>
        <v>31</v>
      </c>
      <c r="AH33" s="76">
        <f t="shared" si="9"/>
        <v>41</v>
      </c>
      <c r="AI33" s="76">
        <f t="shared" si="10"/>
        <v>113</v>
      </c>
      <c r="AJ33" s="24">
        <f t="shared" si="11"/>
        <v>3</v>
      </c>
      <c r="AK33" s="24">
        <f>IF(AJ33&lt;8,0,+SMALL(($G33,$J33,$M33,$P33,$S33,$V33,$Y33,$AB33,$AE33,$AH33),1))</f>
        <v>0</v>
      </c>
      <c r="AL33" s="24">
        <f>IF(AJ33&lt;9,0,+SMALL(($G33,$J33,$M33,$P33,$S33,$V33,$Y33,$AB33,$AE33,$AH33),2))</f>
        <v>0</v>
      </c>
      <c r="AM33" s="24">
        <f>IF(AJ33&lt;10,0,+SMALL(($G33,$J33,$M33,$P33,$S33,$V33,$Y33,$AB33,$AE33,$AH33),3))</f>
        <v>0</v>
      </c>
      <c r="AN33" s="24">
        <f t="shared" si="12"/>
        <v>113</v>
      </c>
      <c r="AO33" s="8">
        <f t="shared" si="13"/>
        <v>27</v>
      </c>
    </row>
    <row r="34" spans="2:41" s="12" customFormat="1">
      <c r="B34" s="60" t="s">
        <v>290</v>
      </c>
      <c r="C34" s="45"/>
      <c r="D34" s="63" t="s">
        <v>27</v>
      </c>
      <c r="E34" s="8" t="str">
        <f>IF(VLOOKUP($B34,'Dames BRUT'!$B$6:$E$74,4,FALSE)="","",(VLOOKUP($B34,'Dames BRUT'!$B$6:$E$74,4,FALSE)))</f>
        <v/>
      </c>
      <c r="F34" s="8" t="str">
        <f>IF(VLOOKUP($B34,'Dames NET'!$B$6:E$74,4,FALSE)="","",(VLOOKUP($B34,'Dames NET'!$B$6:$E$74,4,FALSE)))</f>
        <v/>
      </c>
      <c r="G34" s="76" t="str">
        <f t="shared" si="0"/>
        <v/>
      </c>
      <c r="H34" s="8" t="str">
        <f>IF(VLOOKUP($B34,'Dames BRUT'!$B$6:$F$74,5,FALSE)="","",(VLOOKUP($B34,'Dames BRUT'!$B$6:$F$74,5,FALSE)))</f>
        <v/>
      </c>
      <c r="I34" s="8" t="str">
        <f>IF(VLOOKUP($B34,'Dames NET'!$B$6:$F$74,5,FALSE)="","",(VLOOKUP($B34,'Dames NET'!$B$6:$F$74,5,FALSE)))</f>
        <v/>
      </c>
      <c r="J34" s="76" t="str">
        <f t="shared" si="1"/>
        <v/>
      </c>
      <c r="K34" s="8" t="str">
        <f>IF(VLOOKUP($B34,'Dames BRUT'!$B$6:$G$74,6,FALSE)="","",(VLOOKUP($B34,'Dames BRUT'!$B$6:$G$74,6,FALSE)))</f>
        <v/>
      </c>
      <c r="L34" s="8" t="str">
        <f>IF(VLOOKUP($B34,'Dames NET'!$B$6:$G$74,6,FALSE)="","",(VLOOKUP($B34,'Dames NET'!$B$6:$G$74,6,FALSE)))</f>
        <v/>
      </c>
      <c r="M34" s="76" t="str">
        <f t="shared" si="2"/>
        <v/>
      </c>
      <c r="N34" s="8" t="str">
        <f>IF(VLOOKUP($B34,'Dames BRUT'!$B$6:$H$74,7,FALSE)="","",(VLOOKUP($B34,'Dames BRUT'!$B$6:$H$74,7,FALSE)))</f>
        <v/>
      </c>
      <c r="O34" s="8" t="str">
        <f>IF(VLOOKUP($B34,'Dames NET'!$B$6:$H$74,7,FALSE)="","",(VLOOKUP($B34,'Dames NET'!$B$6:$H$74,7,FALSE)))</f>
        <v/>
      </c>
      <c r="P34" s="76" t="str">
        <f t="shared" si="3"/>
        <v/>
      </c>
      <c r="Q34" s="8" t="str">
        <f>IF(VLOOKUP($B34,'Dames BRUT'!$B$6:$I$74,8,FALSE)="","",(VLOOKUP($B34,'Dames BRUT'!$B$6:$I$74,8,FALSE)))</f>
        <v/>
      </c>
      <c r="R34" s="8" t="str">
        <f>IF(VLOOKUP($B34,'Dames NET'!$B$6:$I$74,8,FALSE)="","",(VLOOKUP($B34,'Dames NET'!$B$6:$I$74,8,FALSE)))</f>
        <v/>
      </c>
      <c r="S34" s="76" t="str">
        <f t="shared" si="4"/>
        <v/>
      </c>
      <c r="T34" s="8" t="str">
        <f>IF(VLOOKUP($B34,'Dames BRUT'!$B$6:$J$74,9,FALSE)="","",(VLOOKUP($B34,'Dames BRUT'!$B$6:$J$74,9,FALSE)))</f>
        <v/>
      </c>
      <c r="U34" s="8" t="str">
        <f>IF(VLOOKUP($B34,'Dames NET'!$B$6:$J$74,9,FALSE)="","",(VLOOKUP($B34,'Dames NET'!$B$6:$J$74,9,FALSE)))</f>
        <v/>
      </c>
      <c r="V34" s="76" t="str">
        <f t="shared" si="5"/>
        <v/>
      </c>
      <c r="W34" s="8">
        <f>IF(VLOOKUP($B34,'Dames BRUT'!$B$6:$K$74,10,FALSE)="","",(VLOOKUP($B34,'Dames BRUT'!$B$6:$K$74,10,FALSE)))</f>
        <v>5</v>
      </c>
      <c r="X34" s="8">
        <f>IF(VLOOKUP($B34,'Dames NET'!$B$6:$K$74,10,FALSE)="","",(VLOOKUP($B34,'Dames NET'!$B$6:$K$74,10,FALSE)))</f>
        <v>27</v>
      </c>
      <c r="Y34" s="76">
        <f t="shared" si="6"/>
        <v>32</v>
      </c>
      <c r="Z34" s="8" t="str">
        <f>IF(VLOOKUP($B34,'Dames BRUT'!$B$6:$L$74,11,FALSE)="","",(VLOOKUP($B34,'Dames BRUT'!$B$6:$L$74,11,FALSE)))</f>
        <v/>
      </c>
      <c r="AA34" s="8" t="str">
        <f>IF(VLOOKUP($B34,'Dames NET'!$B$6:$L$74,11,FALSE)="","",(VLOOKUP($B34,'Dames NET'!$B$6:$L$74,11,FALSE)))</f>
        <v/>
      </c>
      <c r="AB34" s="76" t="str">
        <f t="shared" si="7"/>
        <v/>
      </c>
      <c r="AC34" s="8">
        <f>IF(VLOOKUP($B34,'Dames BRUT'!$B$6:$M$74,12,FALSE)="","",(VLOOKUP($B34,'Dames BRUT'!$B$6:$M$74,12,FALSE)))</f>
        <v>8</v>
      </c>
      <c r="AD34" s="8">
        <f>IF(VLOOKUP($B34,'Dames NET'!$B$6:$M$74,12,FALSE)="","",(VLOOKUP($B34,'Dames NET'!$B$6:$M$74,12,FALSE)))</f>
        <v>28</v>
      </c>
      <c r="AE34" s="76">
        <f t="shared" si="8"/>
        <v>36</v>
      </c>
      <c r="AF34" s="8">
        <f>IF(VLOOKUP($B34,'Dames BRUT'!$B$6:$N$74,13,FALSE)="","",(VLOOKUP($B34,'Dames BRUT'!$B$6:$N$74,13,FALSE)))</f>
        <v>8</v>
      </c>
      <c r="AG34" s="8">
        <f>IF(VLOOKUP($B34,'Dames NET'!$B$6:$N$74,13,FALSE)="","",(VLOOKUP($B34,'Dames NET'!$B$6:$N$74,13,FALSE)))</f>
        <v>30</v>
      </c>
      <c r="AH34" s="76">
        <f t="shared" si="9"/>
        <v>38</v>
      </c>
      <c r="AI34" s="76">
        <f t="shared" si="10"/>
        <v>106</v>
      </c>
      <c r="AJ34" s="24">
        <f t="shared" si="11"/>
        <v>3</v>
      </c>
      <c r="AK34" s="24">
        <f>IF(AJ34&lt;8,0,+SMALL(($G34,$J34,$M34,$P34,$S34,$V34,$Y34,$AB34,$AE34,$AH34),1))</f>
        <v>0</v>
      </c>
      <c r="AL34" s="24">
        <f>IF(AJ34&lt;9,0,+SMALL(($G34,$J34,$M34,$P34,$S34,$V34,$Y34,$AB34,$AE34,$AH34),2))</f>
        <v>0</v>
      </c>
      <c r="AM34" s="24">
        <f>IF(AJ34&lt;10,0,+SMALL(($G34,$J34,$M34,$P34,$S34,$V34,$Y34,$AB34,$AE34,$AH34),3))</f>
        <v>0</v>
      </c>
      <c r="AN34" s="24">
        <f t="shared" si="12"/>
        <v>106</v>
      </c>
      <c r="AO34" s="8">
        <f t="shared" si="13"/>
        <v>28</v>
      </c>
    </row>
    <row r="35" spans="2:41" s="12" customFormat="1">
      <c r="B35" s="60" t="s">
        <v>262</v>
      </c>
      <c r="C35" s="45"/>
      <c r="D35" s="96" t="s">
        <v>12</v>
      </c>
      <c r="E35" s="8" t="str">
        <f>IF(VLOOKUP($B35,'Dames BRUT'!$B$6:$E$74,4,FALSE)="","",(VLOOKUP($B35,'Dames BRUT'!$B$6:$E$74,4,FALSE)))</f>
        <v/>
      </c>
      <c r="F35" s="8" t="str">
        <f>IF(VLOOKUP($B35,'Dames NET'!$B$6:E$74,4,FALSE)="","",(VLOOKUP($B35,'Dames NET'!$B$6:$E$74,4,FALSE)))</f>
        <v/>
      </c>
      <c r="G35" s="76" t="str">
        <f t="shared" si="0"/>
        <v/>
      </c>
      <c r="H35" s="8" t="str">
        <f>IF(VLOOKUP($B35,'Dames BRUT'!$B$6:$F$74,5,FALSE)="","",(VLOOKUP($B35,'Dames BRUT'!$B$6:$F$74,5,FALSE)))</f>
        <v/>
      </c>
      <c r="I35" s="8" t="str">
        <f>IF(VLOOKUP($B35,'Dames NET'!$B$6:$F$74,5,FALSE)="","",(VLOOKUP($B35,'Dames NET'!$B$6:$F$74,5,FALSE)))</f>
        <v/>
      </c>
      <c r="J35" s="76" t="str">
        <f t="shared" si="1"/>
        <v/>
      </c>
      <c r="K35" s="8" t="str">
        <f>IF(VLOOKUP($B35,'Dames BRUT'!$B$6:$G$74,6,FALSE)="","",(VLOOKUP($B35,'Dames BRUT'!$B$6:$G$74,6,FALSE)))</f>
        <v/>
      </c>
      <c r="L35" s="8" t="str">
        <f>IF(VLOOKUP($B35,'Dames NET'!$B$6:$G$74,6,FALSE)="","",(VLOOKUP($B35,'Dames NET'!$B$6:$G$74,6,FALSE)))</f>
        <v/>
      </c>
      <c r="M35" s="76" t="str">
        <f t="shared" si="2"/>
        <v/>
      </c>
      <c r="N35" s="8" t="str">
        <f>IF(VLOOKUP($B35,'Dames BRUT'!$B$6:$H$74,7,FALSE)="","",(VLOOKUP($B35,'Dames BRUT'!$B$6:$H$74,7,FALSE)))</f>
        <v/>
      </c>
      <c r="O35" s="8" t="str">
        <f>IF(VLOOKUP($B35,'Dames NET'!$B$6:$H$74,7,FALSE)="","",(VLOOKUP($B35,'Dames NET'!$B$6:$H$74,7,FALSE)))</f>
        <v/>
      </c>
      <c r="P35" s="76" t="str">
        <f t="shared" si="3"/>
        <v/>
      </c>
      <c r="Q35" s="8">
        <f>IF(VLOOKUP($B35,'Dames BRUT'!$B$6:$I$74,8,FALSE)="","",(VLOOKUP($B35,'Dames BRUT'!$B$6:$I$74,8,FALSE)))</f>
        <v>16</v>
      </c>
      <c r="R35" s="8">
        <f>IF(VLOOKUP($B35,'Dames NET'!$B$6:$I$74,8,FALSE)="","",(VLOOKUP($B35,'Dames NET'!$B$6:$I$74,8,FALSE)))</f>
        <v>35</v>
      </c>
      <c r="S35" s="76">
        <f t="shared" si="4"/>
        <v>51</v>
      </c>
      <c r="T35" s="8" t="str">
        <f>IF(VLOOKUP($B35,'Dames BRUT'!$B$6:$J$74,9,FALSE)="","",(VLOOKUP($B35,'Dames BRUT'!$B$6:$J$74,9,FALSE)))</f>
        <v/>
      </c>
      <c r="U35" s="8" t="str">
        <f>IF(VLOOKUP($B35,'Dames NET'!$B$6:$J$74,9,FALSE)="","",(VLOOKUP($B35,'Dames NET'!$B$6:$J$74,9,FALSE)))</f>
        <v/>
      </c>
      <c r="V35" s="76" t="str">
        <f t="shared" si="5"/>
        <v/>
      </c>
      <c r="W35" s="8" t="str">
        <f>IF(VLOOKUP($B35,'Dames BRUT'!$B$6:$K$74,10,FALSE)="","",(VLOOKUP($B35,'Dames BRUT'!$B$6:$K$74,10,FALSE)))</f>
        <v/>
      </c>
      <c r="X35" s="8" t="str">
        <f>IF(VLOOKUP($B35,'Dames NET'!$B$6:$K$74,10,FALSE)="","",(VLOOKUP($B35,'Dames NET'!$B$6:$K$74,10,FALSE)))</f>
        <v/>
      </c>
      <c r="Y35" s="76" t="str">
        <f t="shared" si="6"/>
        <v/>
      </c>
      <c r="Z35" s="8" t="str">
        <f>IF(VLOOKUP($B35,'Dames BRUT'!$B$6:$L$74,11,FALSE)="","",(VLOOKUP($B35,'Dames BRUT'!$B$6:$L$74,11,FALSE)))</f>
        <v/>
      </c>
      <c r="AA35" s="8" t="str">
        <f>IF(VLOOKUP($B35,'Dames NET'!$B$6:$L$74,11,FALSE)="","",(VLOOKUP($B35,'Dames NET'!$B$6:$L$74,11,FALSE)))</f>
        <v/>
      </c>
      <c r="AB35" s="76" t="str">
        <f t="shared" si="7"/>
        <v/>
      </c>
      <c r="AC35" s="8" t="str">
        <f>IF(VLOOKUP($B35,'Dames BRUT'!$B$6:$M$74,12,FALSE)="","",(VLOOKUP($B35,'Dames BRUT'!$B$6:$M$74,12,FALSE)))</f>
        <v/>
      </c>
      <c r="AD35" s="8" t="str">
        <f>IF(VLOOKUP($B35,'Dames NET'!$B$6:$M$74,12,FALSE)="","",(VLOOKUP($B35,'Dames NET'!$B$6:$M$74,12,FALSE)))</f>
        <v/>
      </c>
      <c r="AE35" s="76" t="str">
        <f t="shared" si="8"/>
        <v/>
      </c>
      <c r="AF35" s="8">
        <f>IF(VLOOKUP($B35,'Dames BRUT'!$B$6:$N$74,13,FALSE)="","",(VLOOKUP($B35,'Dames BRUT'!$B$6:$N$74,13,FALSE)))</f>
        <v>18</v>
      </c>
      <c r="AG35" s="8">
        <f>IF(VLOOKUP($B35,'Dames NET'!$B$6:$N$74,13,FALSE)="","",(VLOOKUP($B35,'Dames NET'!$B$6:$N$74,13,FALSE)))</f>
        <v>34</v>
      </c>
      <c r="AH35" s="76">
        <f t="shared" si="9"/>
        <v>52</v>
      </c>
      <c r="AI35" s="76">
        <f t="shared" si="10"/>
        <v>103</v>
      </c>
      <c r="AJ35" s="24">
        <f t="shared" si="11"/>
        <v>2</v>
      </c>
      <c r="AK35" s="24">
        <f>IF(AJ35&lt;8,0,+SMALL(($G35,$J35,$M35,$P35,$S35,$V35,$Y35,$AB35,$AE35,$AH35),1))</f>
        <v>0</v>
      </c>
      <c r="AL35" s="24">
        <f>IF(AJ35&lt;9,0,+SMALL(($G35,$J35,$M35,$P35,$S35,$V35,$Y35,$AB35,$AE35,$AH35),2))</f>
        <v>0</v>
      </c>
      <c r="AM35" s="24">
        <f>IF(AJ35&lt;10,0,+SMALL(($G35,$J35,$M35,$P35,$S35,$V35,$Y35,$AB35,$AE35,$AH35),3))</f>
        <v>0</v>
      </c>
      <c r="AN35" s="24">
        <f t="shared" si="12"/>
        <v>103</v>
      </c>
      <c r="AO35" s="8">
        <f t="shared" si="13"/>
        <v>29</v>
      </c>
    </row>
    <row r="36" spans="2:41" s="12" customFormat="1">
      <c r="B36" s="60" t="s">
        <v>176</v>
      </c>
      <c r="C36" s="45"/>
      <c r="D36" s="89" t="s">
        <v>132</v>
      </c>
      <c r="E36" s="8">
        <f>IF(VLOOKUP($B36,'Dames BRUT'!$B$6:$E$74,4,FALSE)="","",(VLOOKUP($B36,'Dames BRUT'!$B$6:$E$74,4,FALSE)))</f>
        <v>6</v>
      </c>
      <c r="F36" s="8">
        <f>IF(VLOOKUP($B36,'Dames NET'!$B$6:E$74,4,FALSE)="","",(VLOOKUP($B36,'Dames NET'!$B$6:$E$74,4,FALSE)))</f>
        <v>30</v>
      </c>
      <c r="G36" s="76">
        <f t="shared" si="0"/>
        <v>36</v>
      </c>
      <c r="H36" s="8">
        <f>IF(VLOOKUP($B36,'Dames BRUT'!$B$6:$F$74,5,FALSE)="","",(VLOOKUP($B36,'Dames BRUT'!$B$6:$F$74,5,FALSE)))</f>
        <v>5</v>
      </c>
      <c r="I36" s="8">
        <f>IF(VLOOKUP($B36,'Dames NET'!$B$6:$F$74,5,FALSE)="","",(VLOOKUP($B36,'Dames NET'!$B$6:$F$74,5,FALSE)))</f>
        <v>25</v>
      </c>
      <c r="J36" s="76">
        <f t="shared" si="1"/>
        <v>30</v>
      </c>
      <c r="K36" s="8" t="str">
        <f>IF(VLOOKUP($B36,'Dames BRUT'!$B$6:$G$74,6,FALSE)="","",(VLOOKUP($B36,'Dames BRUT'!$B$6:$G$74,6,FALSE)))</f>
        <v/>
      </c>
      <c r="L36" s="8" t="str">
        <f>IF(VLOOKUP($B36,'Dames NET'!$B$6:$G$74,6,FALSE)="","",(VLOOKUP($B36,'Dames NET'!$B$6:$G$74,6,FALSE)))</f>
        <v/>
      </c>
      <c r="M36" s="76" t="str">
        <f t="shared" si="2"/>
        <v/>
      </c>
      <c r="N36" s="8">
        <f>IF(VLOOKUP($B36,'Dames BRUT'!$B$6:$H$74,7,FALSE)="","",(VLOOKUP($B36,'Dames BRUT'!$B$6:$H$74,7,FALSE)))</f>
        <v>6</v>
      </c>
      <c r="O36" s="8">
        <f>IF(VLOOKUP($B36,'Dames NET'!$B$6:$H$74,7,FALSE)="","",(VLOOKUP($B36,'Dames NET'!$B$6:$H$74,7,FALSE)))</f>
        <v>30</v>
      </c>
      <c r="P36" s="76">
        <f t="shared" si="3"/>
        <v>36</v>
      </c>
      <c r="Q36" s="8" t="str">
        <f>IF(VLOOKUP($B36,'Dames BRUT'!$B$6:$I$74,8,FALSE)="","",(VLOOKUP($B36,'Dames BRUT'!$B$6:$I$74,8,FALSE)))</f>
        <v/>
      </c>
      <c r="R36" s="8" t="str">
        <f>IF(VLOOKUP($B36,'Dames NET'!$B$6:$I$74,8,FALSE)="","",(VLOOKUP($B36,'Dames NET'!$B$6:$I$74,8,FALSE)))</f>
        <v/>
      </c>
      <c r="S36" s="76" t="str">
        <f t="shared" si="4"/>
        <v/>
      </c>
      <c r="T36" s="8" t="str">
        <f>IF(VLOOKUP($B36,'Dames BRUT'!$B$6:$J$74,9,FALSE)="","",(VLOOKUP($B36,'Dames BRUT'!$B$6:$J$74,9,FALSE)))</f>
        <v/>
      </c>
      <c r="U36" s="8" t="str">
        <f>IF(VLOOKUP($B36,'Dames NET'!$B$6:$J$74,9,FALSE)="","",(VLOOKUP($B36,'Dames NET'!$B$6:$J$74,9,FALSE)))</f>
        <v/>
      </c>
      <c r="V36" s="76" t="str">
        <f t="shared" si="5"/>
        <v/>
      </c>
      <c r="W36" s="8" t="str">
        <f>IF(VLOOKUP($B36,'Dames BRUT'!$B$6:$K$74,10,FALSE)="","",(VLOOKUP($B36,'Dames BRUT'!$B$6:$K$74,10,FALSE)))</f>
        <v/>
      </c>
      <c r="X36" s="8" t="str">
        <f>IF(VLOOKUP($B36,'Dames NET'!$B$6:$K$74,10,FALSE)="","",(VLOOKUP($B36,'Dames NET'!$B$6:$K$74,10,FALSE)))</f>
        <v/>
      </c>
      <c r="Y36" s="76" t="str">
        <f t="shared" si="6"/>
        <v/>
      </c>
      <c r="Z36" s="8" t="str">
        <f>IF(VLOOKUP($B36,'Dames BRUT'!$B$6:$L$74,11,FALSE)="","",(VLOOKUP($B36,'Dames BRUT'!$B$6:$L$74,11,FALSE)))</f>
        <v/>
      </c>
      <c r="AA36" s="8" t="str">
        <f>IF(VLOOKUP($B36,'Dames NET'!$B$6:$L$74,11,FALSE)="","",(VLOOKUP($B36,'Dames NET'!$B$6:$L$74,11,FALSE)))</f>
        <v/>
      </c>
      <c r="AB36" s="76" t="str">
        <f t="shared" si="7"/>
        <v/>
      </c>
      <c r="AC36" s="8" t="str">
        <f>IF(VLOOKUP($B36,'Dames BRUT'!$B$6:$M$74,12,FALSE)="","",(VLOOKUP($B36,'Dames BRUT'!$B$6:$M$74,12,FALSE)))</f>
        <v/>
      </c>
      <c r="AD36" s="8" t="str">
        <f>IF(VLOOKUP($B36,'Dames NET'!$B$6:$M$74,12,FALSE)="","",(VLOOKUP($B36,'Dames NET'!$B$6:$M$74,12,FALSE)))</f>
        <v/>
      </c>
      <c r="AE36" s="76" t="str">
        <f t="shared" si="8"/>
        <v/>
      </c>
      <c r="AF36" s="8" t="str">
        <f>IF(VLOOKUP($B36,'Dames BRUT'!$B$6:$N$74,13,FALSE)="","",(VLOOKUP($B36,'Dames BRUT'!$B$6:$N$74,13,FALSE)))</f>
        <v/>
      </c>
      <c r="AG36" s="8" t="str">
        <f>IF(VLOOKUP($B36,'Dames NET'!$B$6:$N$74,13,FALSE)="","",(VLOOKUP($B36,'Dames NET'!$B$6:$N$74,13,FALSE)))</f>
        <v/>
      </c>
      <c r="AH36" s="76" t="str">
        <f t="shared" si="9"/>
        <v/>
      </c>
      <c r="AI36" s="76">
        <f t="shared" si="10"/>
        <v>102</v>
      </c>
      <c r="AJ36" s="24">
        <f t="shared" si="11"/>
        <v>3</v>
      </c>
      <c r="AK36" s="24">
        <f>IF(AJ36&lt;8,0,+SMALL(($G36,$J36,$M36,$P36,$S36,$V36,$Y36,$AB36,$AE36,$AH36),1))</f>
        <v>0</v>
      </c>
      <c r="AL36" s="24">
        <f>IF(AJ36&lt;9,0,+SMALL(($G36,$J36,$M36,$P36,$S36,$V36,$Y36,$AB36,$AE36,$AH36),2))</f>
        <v>0</v>
      </c>
      <c r="AM36" s="24">
        <f>IF(AJ36&lt;10,0,+SMALL(($G36,$J36,$M36,$P36,$S36,$V36,$Y36,$AB36,$AE36,$AH36),3))</f>
        <v>0</v>
      </c>
      <c r="AN36" s="24">
        <f t="shared" si="12"/>
        <v>102</v>
      </c>
      <c r="AO36" s="8">
        <f t="shared" si="13"/>
        <v>30</v>
      </c>
    </row>
    <row r="37" spans="2:41">
      <c r="B37" s="60" t="s">
        <v>175</v>
      </c>
      <c r="C37" s="45"/>
      <c r="D37" s="89" t="s">
        <v>132</v>
      </c>
      <c r="E37" s="8">
        <f>IF(VLOOKUP($B37,'Dames BRUT'!$B$6:$E$74,4,FALSE)="","",(VLOOKUP($B37,'Dames BRUT'!$B$6:$E$74,4,FALSE)))</f>
        <v>2</v>
      </c>
      <c r="F37" s="8">
        <f>IF(VLOOKUP($B37,'Dames NET'!$B$6:E$74,4,FALSE)="","",(VLOOKUP($B37,'Dames NET'!$B$6:$E$74,4,FALSE)))</f>
        <v>26</v>
      </c>
      <c r="G37" s="76">
        <f t="shared" si="0"/>
        <v>28</v>
      </c>
      <c r="H37" s="8" t="str">
        <f>IF(VLOOKUP($B37,'Dames BRUT'!$B$6:$F$74,5,FALSE)="","",(VLOOKUP($B37,'Dames BRUT'!$B$6:$F$74,5,FALSE)))</f>
        <v/>
      </c>
      <c r="I37" s="8" t="str">
        <f>IF(VLOOKUP($B37,'Dames NET'!$B$6:$F$74,5,FALSE)="","",(VLOOKUP($B37,'Dames NET'!$B$6:$F$74,5,FALSE)))</f>
        <v/>
      </c>
      <c r="J37" s="76" t="str">
        <f t="shared" si="1"/>
        <v/>
      </c>
      <c r="K37" s="8" t="str">
        <f>IF(VLOOKUP($B37,'Dames BRUT'!$B$6:$G$74,6,FALSE)="","",(VLOOKUP($B37,'Dames BRUT'!$B$6:$G$74,6,FALSE)))</f>
        <v/>
      </c>
      <c r="L37" s="8" t="str">
        <f>IF(VLOOKUP($B37,'Dames NET'!$B$6:$G$74,6,FALSE)="","",(VLOOKUP($B37,'Dames NET'!$B$6:$G$74,6,FALSE)))</f>
        <v/>
      </c>
      <c r="M37" s="76" t="str">
        <f t="shared" si="2"/>
        <v/>
      </c>
      <c r="N37" s="8" t="str">
        <f>IF(VLOOKUP($B37,'Dames BRUT'!$B$6:$H$74,7,FALSE)="","",(VLOOKUP($B37,'Dames BRUT'!$B$6:$H$74,7,FALSE)))</f>
        <v/>
      </c>
      <c r="O37" s="8" t="str">
        <f>IF(VLOOKUP($B37,'Dames NET'!$B$6:$H$74,7,FALSE)="","",(VLOOKUP($B37,'Dames NET'!$B$6:$H$74,7,FALSE)))</f>
        <v/>
      </c>
      <c r="P37" s="76" t="str">
        <f t="shared" si="3"/>
        <v/>
      </c>
      <c r="Q37" s="8" t="str">
        <f>IF(VLOOKUP($B37,'Dames BRUT'!$B$6:$I$74,8,FALSE)="","",(VLOOKUP($B37,'Dames BRUT'!$B$6:$I$74,8,FALSE)))</f>
        <v/>
      </c>
      <c r="R37" s="8" t="str">
        <f>IF(VLOOKUP($B37,'Dames NET'!$B$6:$I$74,8,FALSE)="","",(VLOOKUP($B37,'Dames NET'!$B$6:$I$74,8,FALSE)))</f>
        <v/>
      </c>
      <c r="S37" s="76" t="str">
        <f t="shared" si="4"/>
        <v/>
      </c>
      <c r="T37" s="8">
        <f>IF(VLOOKUP($B37,'Dames BRUT'!$B$6:$J$74,9,FALSE)="","",(VLOOKUP($B37,'Dames BRUT'!$B$6:$J$74,9,FALSE)))</f>
        <v>10</v>
      </c>
      <c r="U37" s="8">
        <f>IF(VLOOKUP($B37,'Dames NET'!$B$6:$J$74,9,FALSE)="","",(VLOOKUP($B37,'Dames NET'!$B$6:$J$74,9,FALSE)))</f>
        <v>36</v>
      </c>
      <c r="V37" s="76">
        <f t="shared" si="5"/>
        <v>46</v>
      </c>
      <c r="W37" s="8">
        <f>IF(VLOOKUP($B37,'Dames BRUT'!$B$6:$K$74,10,FALSE)="","",(VLOOKUP($B37,'Dames BRUT'!$B$6:$K$74,10,FALSE)))</f>
        <v>3</v>
      </c>
      <c r="X37" s="8">
        <f>IF(VLOOKUP($B37,'Dames NET'!$B$6:$K$74,10,FALSE)="","",(VLOOKUP($B37,'Dames NET'!$B$6:$K$74,10,FALSE)))</f>
        <v>25</v>
      </c>
      <c r="Y37" s="76">
        <f t="shared" si="6"/>
        <v>28</v>
      </c>
      <c r="Z37" s="8" t="str">
        <f>IF(VLOOKUP($B37,'Dames BRUT'!$B$6:$L$74,11,FALSE)="","",(VLOOKUP($B37,'Dames BRUT'!$B$6:$L$74,11,FALSE)))</f>
        <v/>
      </c>
      <c r="AA37" s="8" t="str">
        <f>IF(VLOOKUP($B37,'Dames NET'!$B$6:$L$74,11,FALSE)="","",(VLOOKUP($B37,'Dames NET'!$B$6:$L$74,11,FALSE)))</f>
        <v/>
      </c>
      <c r="AB37" s="76" t="str">
        <f t="shared" si="7"/>
        <v/>
      </c>
      <c r="AC37" s="8" t="str">
        <f>IF(VLOOKUP($B37,'Dames BRUT'!$B$6:$M$74,12,FALSE)="","",(VLOOKUP($B37,'Dames BRUT'!$B$6:$M$74,12,FALSE)))</f>
        <v/>
      </c>
      <c r="AD37" s="8" t="str">
        <f>IF(VLOOKUP($B37,'Dames NET'!$B$6:$M$74,12,FALSE)="","",(VLOOKUP($B37,'Dames NET'!$B$6:$M$74,12,FALSE)))</f>
        <v/>
      </c>
      <c r="AE37" s="76" t="str">
        <f t="shared" si="8"/>
        <v/>
      </c>
      <c r="AF37" s="8" t="str">
        <f>IF(VLOOKUP($B37,'Dames BRUT'!$B$6:$N$74,13,FALSE)="","",(VLOOKUP($B37,'Dames BRUT'!$B$6:$N$74,13,FALSE)))</f>
        <v/>
      </c>
      <c r="AG37" s="8" t="str">
        <f>IF(VLOOKUP($B37,'Dames NET'!$B$6:$N$74,13,FALSE)="","",(VLOOKUP($B37,'Dames NET'!$B$6:$N$74,13,FALSE)))</f>
        <v/>
      </c>
      <c r="AH37" s="76" t="str">
        <f t="shared" si="9"/>
        <v/>
      </c>
      <c r="AI37" s="76">
        <f t="shared" si="10"/>
        <v>102</v>
      </c>
      <c r="AJ37" s="24">
        <f t="shared" si="11"/>
        <v>3</v>
      </c>
      <c r="AK37" s="24">
        <f>IF(AJ37&lt;8,0,+SMALL(($G37,$J37,$M37,$P37,$S37,$V37,$Y37,$AB37,$AE37,$AH37),1))</f>
        <v>0</v>
      </c>
      <c r="AL37" s="24">
        <f>IF(AJ37&lt;9,0,+SMALL(($G37,$J37,$M37,$P37,$S37,$V37,$Y37,$AB37,$AE37,$AH37),2))</f>
        <v>0</v>
      </c>
      <c r="AM37" s="24">
        <f>IF(AJ37&lt;10,0,+SMALL(($G37,$J37,$M37,$P37,$S37,$V37,$Y37,$AB37,$AE37,$AH37),3))</f>
        <v>0</v>
      </c>
      <c r="AN37" s="24">
        <f t="shared" si="12"/>
        <v>102</v>
      </c>
      <c r="AO37" s="8">
        <f t="shared" si="13"/>
        <v>30</v>
      </c>
    </row>
    <row r="38" spans="2:41" s="12" customFormat="1">
      <c r="B38" s="60" t="s">
        <v>56</v>
      </c>
      <c r="C38" s="45"/>
      <c r="D38" s="94" t="s">
        <v>20</v>
      </c>
      <c r="E38" s="8">
        <f>IF(VLOOKUP($B38,'Dames BRUT'!$B$6:$E$74,4,FALSE)="","",(VLOOKUP($B38,'Dames BRUT'!$B$6:$E$74,4,FALSE)))</f>
        <v>0</v>
      </c>
      <c r="F38" s="8">
        <f>IF(VLOOKUP($B38,'Dames NET'!$B$6:E$74,4,FALSE)="","",(VLOOKUP($B38,'Dames NET'!$B$6:$E$74,4,FALSE)))</f>
        <v>0</v>
      </c>
      <c r="G38" s="76">
        <f t="shared" ref="G38:G69" si="14">IF(F38="","",SUM(E38:F38))</f>
        <v>0</v>
      </c>
      <c r="H38" s="8" t="str">
        <f>IF(VLOOKUP($B38,'Dames BRUT'!$B$6:$F$74,5,FALSE)="","",(VLOOKUP($B38,'Dames BRUT'!$B$6:$F$74,5,FALSE)))</f>
        <v/>
      </c>
      <c r="I38" s="8" t="str">
        <f>IF(VLOOKUP($B38,'Dames NET'!$B$6:$F$74,5,FALSE)="","",(VLOOKUP($B38,'Dames NET'!$B$6:$F$74,5,FALSE)))</f>
        <v/>
      </c>
      <c r="J38" s="76" t="str">
        <f t="shared" ref="J38:J69" si="15">IF(I38="","",SUM(H38:I38))</f>
        <v/>
      </c>
      <c r="K38" s="8">
        <f>IF(VLOOKUP($B38,'Dames BRUT'!$B$6:$G$74,6,FALSE)="","",(VLOOKUP($B38,'Dames BRUT'!$B$6:$G$74,6,FALSE)))</f>
        <v>16</v>
      </c>
      <c r="L38" s="8">
        <f>IF(VLOOKUP($B38,'Dames NET'!$B$6:$G$74,6,FALSE)="","",(VLOOKUP($B38,'Dames NET'!$B$6:$G$74,6,FALSE)))</f>
        <v>35</v>
      </c>
      <c r="M38" s="76">
        <f t="shared" ref="M38:M69" si="16">IF(L38="","",SUM(K38:L38))</f>
        <v>51</v>
      </c>
      <c r="N38" s="8" t="str">
        <f>IF(VLOOKUP($B38,'Dames BRUT'!$B$6:$H$74,7,FALSE)="","",(VLOOKUP($B38,'Dames BRUT'!$B$6:$H$74,7,FALSE)))</f>
        <v/>
      </c>
      <c r="O38" s="8" t="str">
        <f>IF(VLOOKUP($B38,'Dames NET'!$B$6:$H$74,7,FALSE)="","",(VLOOKUP($B38,'Dames NET'!$B$6:$H$74,7,FALSE)))</f>
        <v/>
      </c>
      <c r="P38" s="76" t="str">
        <f t="shared" ref="P38:P69" si="17">IF(O38="","",SUM(N38:O38))</f>
        <v/>
      </c>
      <c r="Q38" s="8" t="str">
        <f>IF(VLOOKUP($B38,'Dames BRUT'!$B$6:$I$74,8,FALSE)="","",(VLOOKUP($B38,'Dames BRUT'!$B$6:$I$74,8,FALSE)))</f>
        <v/>
      </c>
      <c r="R38" s="8" t="str">
        <f>IF(VLOOKUP($B38,'Dames NET'!$B$6:$I$74,8,FALSE)="","",(VLOOKUP($B38,'Dames NET'!$B$6:$I$74,8,FALSE)))</f>
        <v/>
      </c>
      <c r="S38" s="76" t="str">
        <f t="shared" ref="S38:S69" si="18">IF(R38="","",SUM(Q38:R38))</f>
        <v/>
      </c>
      <c r="T38" s="8" t="str">
        <f>IF(VLOOKUP($B38,'Dames BRUT'!$B$6:$J$74,9,FALSE)="","",(VLOOKUP($B38,'Dames BRUT'!$B$6:$J$74,9,FALSE)))</f>
        <v/>
      </c>
      <c r="U38" s="8" t="str">
        <f>IF(VLOOKUP($B38,'Dames NET'!$B$6:$J$74,9,FALSE)="","",(VLOOKUP($B38,'Dames NET'!$B$6:$J$74,9,FALSE)))</f>
        <v/>
      </c>
      <c r="V38" s="76" t="str">
        <f t="shared" ref="V38:V69" si="19">IF(U38="","",SUM(T38:U38))</f>
        <v/>
      </c>
      <c r="W38" s="8" t="str">
        <f>IF(VLOOKUP($B38,'Dames BRUT'!$B$6:$K$74,10,FALSE)="","",(VLOOKUP($B38,'Dames BRUT'!$B$6:$K$74,10,FALSE)))</f>
        <v/>
      </c>
      <c r="X38" s="8" t="str">
        <f>IF(VLOOKUP($B38,'Dames NET'!$B$6:$K$74,10,FALSE)="","",(VLOOKUP($B38,'Dames NET'!$B$6:$K$74,10,FALSE)))</f>
        <v/>
      </c>
      <c r="Y38" s="76" t="str">
        <f t="shared" ref="Y38:Y69" si="20">IF(X38="","",SUM(W38:X38))</f>
        <v/>
      </c>
      <c r="Z38" s="8">
        <f>IF(VLOOKUP($B38,'Dames BRUT'!$B$6:$L$74,11,FALSE)="","",(VLOOKUP($B38,'Dames BRUT'!$B$6:$L$74,11,FALSE)))</f>
        <v>15</v>
      </c>
      <c r="AA38" s="8">
        <f>IF(VLOOKUP($B38,'Dames NET'!$B$6:$L$74,11,FALSE)="","",(VLOOKUP($B38,'Dames NET'!$B$6:$L$74,11,FALSE)))</f>
        <v>33</v>
      </c>
      <c r="AB38" s="76">
        <f t="shared" ref="AB38:AB69" si="21">IF(AA38="","",SUM(Z38:AA38))</f>
        <v>48</v>
      </c>
      <c r="AC38" s="8" t="str">
        <f>IF(VLOOKUP($B38,'Dames BRUT'!$B$6:$M$74,12,FALSE)="","",(VLOOKUP($B38,'Dames BRUT'!$B$6:$M$74,12,FALSE)))</f>
        <v/>
      </c>
      <c r="AD38" s="8" t="str">
        <f>IF(VLOOKUP($B38,'Dames NET'!$B$6:$M$74,12,FALSE)="","",(VLOOKUP($B38,'Dames NET'!$B$6:$M$74,12,FALSE)))</f>
        <v/>
      </c>
      <c r="AE38" s="76" t="str">
        <f t="shared" ref="AE38:AE69" si="22">IF(AD38="","",SUM(AC38:AD38))</f>
        <v/>
      </c>
      <c r="AF38" s="8" t="str">
        <f>IF(VLOOKUP($B38,'Dames BRUT'!$B$6:$N$74,13,FALSE)="","",(VLOOKUP($B38,'Dames BRUT'!$B$6:$N$74,13,FALSE)))</f>
        <v/>
      </c>
      <c r="AG38" s="8" t="str">
        <f>IF(VLOOKUP($B38,'Dames NET'!$B$6:$N$74,13,FALSE)="","",(VLOOKUP($B38,'Dames NET'!$B$6:$N$74,13,FALSE)))</f>
        <v/>
      </c>
      <c r="AH38" s="76" t="str">
        <f t="shared" ref="AH38:AH69" si="23">IF(AG38="","",SUM(AF38:AG38))</f>
        <v/>
      </c>
      <c r="AI38" s="76">
        <f t="shared" ref="AI38:AI69" si="24">SUM(G38,J38,M38,P38,S38,V38,Y38,AB38,AE38,AH38)</f>
        <v>99</v>
      </c>
      <c r="AJ38" s="24">
        <f t="shared" ref="AJ38:AJ74" si="25">+COUNT(G38,J38,M38,P38,S38,V38,Y38,AB38,AE38,AH38)</f>
        <v>3</v>
      </c>
      <c r="AK38" s="24">
        <f>IF(AJ38&lt;8,0,+SMALL(($G38,$J38,$M38,$P38,$S38,$V38,$Y38,$AB38,$AE38,$AH38),1))</f>
        <v>0</v>
      </c>
      <c r="AL38" s="24">
        <f>IF(AJ38&lt;9,0,+SMALL(($G38,$J38,$M38,$P38,$S38,$V38,$Y38,$AB38,$AE38,$AH38),2))</f>
        <v>0</v>
      </c>
      <c r="AM38" s="24">
        <f>IF(AJ38&lt;10,0,+SMALL(($G38,$J38,$M38,$P38,$S38,$V38,$Y38,$AB38,$AE38,$AH38),3))</f>
        <v>0</v>
      </c>
      <c r="AN38" s="24">
        <f t="shared" ref="AN38:AN69" si="26">AI38-AK38-AL38-AM38</f>
        <v>99</v>
      </c>
      <c r="AO38" s="8">
        <f t="shared" ref="AO38:AO69" si="27">RANK(AN38,$AN$7:$AN$74,0)</f>
        <v>32</v>
      </c>
    </row>
    <row r="39" spans="2:41" s="12" customFormat="1">
      <c r="B39" s="60" t="s">
        <v>34</v>
      </c>
      <c r="C39" s="45"/>
      <c r="D39" s="63" t="s">
        <v>27</v>
      </c>
      <c r="E39" s="8" t="str">
        <f>IF(VLOOKUP($B39,'Dames BRUT'!$B$6:$E$74,4,FALSE)="","",(VLOOKUP($B39,'Dames BRUT'!$B$6:$E$74,4,FALSE)))</f>
        <v/>
      </c>
      <c r="F39" s="8" t="str">
        <f>IF(VLOOKUP($B39,'Dames NET'!$B$6:E$74,4,FALSE)="","",(VLOOKUP($B39,'Dames NET'!$B$6:$E$74,4,FALSE)))</f>
        <v/>
      </c>
      <c r="G39" s="76" t="str">
        <f t="shared" si="14"/>
        <v/>
      </c>
      <c r="H39" s="8">
        <f>IF(VLOOKUP($B39,'Dames BRUT'!$B$6:$F$74,5,FALSE)="","",(VLOOKUP($B39,'Dames BRUT'!$B$6:$F$74,5,FALSE)))</f>
        <v>0</v>
      </c>
      <c r="I39" s="8">
        <f>IF(VLOOKUP($B39,'Dames NET'!$B$6:$F$74,5,FALSE)="","",(VLOOKUP($B39,'Dames NET'!$B$6:$F$74,5,FALSE)))</f>
        <v>0</v>
      </c>
      <c r="J39" s="76">
        <f t="shared" si="15"/>
        <v>0</v>
      </c>
      <c r="K39" s="8">
        <f>IF(VLOOKUP($B39,'Dames BRUT'!$B$6:$G$74,6,FALSE)="","",(VLOOKUP($B39,'Dames BRUT'!$B$6:$G$74,6,FALSE)))</f>
        <v>11</v>
      </c>
      <c r="L39" s="8">
        <f>IF(VLOOKUP($B39,'Dames NET'!$B$6:$G$74,6,FALSE)="","",(VLOOKUP($B39,'Dames NET'!$B$6:$G$74,6,FALSE)))</f>
        <v>36</v>
      </c>
      <c r="M39" s="76">
        <f t="shared" si="16"/>
        <v>47</v>
      </c>
      <c r="N39" s="8" t="str">
        <f>IF(VLOOKUP($B39,'Dames BRUT'!$B$6:$H$74,7,FALSE)="","",(VLOOKUP($B39,'Dames BRUT'!$B$6:$H$74,7,FALSE)))</f>
        <v/>
      </c>
      <c r="O39" s="8" t="str">
        <f>IF(VLOOKUP($B39,'Dames NET'!$B$6:$H$74,7,FALSE)="","",(VLOOKUP($B39,'Dames NET'!$B$6:$H$74,7,FALSE)))</f>
        <v/>
      </c>
      <c r="P39" s="76" t="str">
        <f t="shared" si="17"/>
        <v/>
      </c>
      <c r="Q39" s="8" t="str">
        <f>IF(VLOOKUP($B39,'Dames BRUT'!$B$6:$I$74,8,FALSE)="","",(VLOOKUP($B39,'Dames BRUT'!$B$6:$I$74,8,FALSE)))</f>
        <v/>
      </c>
      <c r="R39" s="8" t="str">
        <f>IF(VLOOKUP($B39,'Dames NET'!$B$6:$I$74,8,FALSE)="","",(VLOOKUP($B39,'Dames NET'!$B$6:$I$74,8,FALSE)))</f>
        <v/>
      </c>
      <c r="S39" s="76" t="str">
        <f t="shared" si="18"/>
        <v/>
      </c>
      <c r="T39" s="8">
        <f>IF(VLOOKUP($B39,'Dames BRUT'!$B$6:$J$74,9,FALSE)="","",(VLOOKUP($B39,'Dames BRUT'!$B$6:$J$74,9,FALSE)))</f>
        <v>0</v>
      </c>
      <c r="U39" s="8">
        <f>IF(VLOOKUP($B39,'Dames NET'!$B$6:$J$74,9,FALSE)="","",(VLOOKUP($B39,'Dames NET'!$B$6:$J$74,9,FALSE)))</f>
        <v>0</v>
      </c>
      <c r="V39" s="76">
        <f t="shared" si="19"/>
        <v>0</v>
      </c>
      <c r="W39" s="8" t="str">
        <f>IF(VLOOKUP($B39,'Dames BRUT'!$B$6:$K$74,10,FALSE)="","",(VLOOKUP($B39,'Dames BRUT'!$B$6:$K$74,10,FALSE)))</f>
        <v/>
      </c>
      <c r="X39" s="8" t="str">
        <f>IF(VLOOKUP($B39,'Dames NET'!$B$6:$K$74,10,FALSE)="","",(VLOOKUP($B39,'Dames NET'!$B$6:$K$74,10,FALSE)))</f>
        <v/>
      </c>
      <c r="Y39" s="76" t="str">
        <f t="shared" si="20"/>
        <v/>
      </c>
      <c r="Z39" s="8" t="str">
        <f>IF(VLOOKUP($B39,'Dames BRUT'!$B$6:$L$74,11,FALSE)="","",(VLOOKUP($B39,'Dames BRUT'!$B$6:$L$74,11,FALSE)))</f>
        <v/>
      </c>
      <c r="AA39" s="8" t="str">
        <f>IF(VLOOKUP($B39,'Dames NET'!$B$6:$L$74,11,FALSE)="","",(VLOOKUP($B39,'Dames NET'!$B$6:$L$74,11,FALSE)))</f>
        <v/>
      </c>
      <c r="AB39" s="76" t="str">
        <f t="shared" si="21"/>
        <v/>
      </c>
      <c r="AC39" s="8">
        <f>IF(VLOOKUP($B39,'Dames BRUT'!$B$6:$M$74,12,FALSE)="","",(VLOOKUP($B39,'Dames BRUT'!$B$6:$M$74,12,FALSE)))</f>
        <v>5</v>
      </c>
      <c r="AD39" s="8">
        <f>IF(VLOOKUP($B39,'Dames NET'!$B$6:$M$74,12,FALSE)="","",(VLOOKUP($B39,'Dames NET'!$B$6:$M$74,12,FALSE)))</f>
        <v>25</v>
      </c>
      <c r="AE39" s="76">
        <f t="shared" si="22"/>
        <v>30</v>
      </c>
      <c r="AF39" s="8">
        <f>IF(VLOOKUP($B39,'Dames BRUT'!$B$6:$N$74,13,FALSE)="","",(VLOOKUP($B39,'Dames BRUT'!$B$6:$N$74,13,FALSE)))</f>
        <v>3</v>
      </c>
      <c r="AG39" s="8">
        <f>IF(VLOOKUP($B39,'Dames NET'!$B$6:$N$74,13,FALSE)="","",(VLOOKUP($B39,'Dames NET'!$B$6:$N$74,13,FALSE)))</f>
        <v>17</v>
      </c>
      <c r="AH39" s="76">
        <f t="shared" si="23"/>
        <v>20</v>
      </c>
      <c r="AI39" s="76">
        <f t="shared" si="24"/>
        <v>97</v>
      </c>
      <c r="AJ39" s="24">
        <f t="shared" si="25"/>
        <v>5</v>
      </c>
      <c r="AK39" s="24">
        <f>IF(AJ39&lt;8,0,+SMALL(($G39,$J39,$M39,$P39,$S39,$V39,$Y39,$AB39,$AE39,$AH39),1))</f>
        <v>0</v>
      </c>
      <c r="AL39" s="24">
        <f>IF(AJ39&lt;9,0,+SMALL(($G39,$J39,$M39,$P39,$S39,$V39,$Y39,$AB39,$AE39,$AH39),2))</f>
        <v>0</v>
      </c>
      <c r="AM39" s="24">
        <f>IF(AJ39&lt;10,0,+SMALL(($G39,$J39,$M39,$P39,$S39,$V39,$Y39,$AB39,$AE39,$AH39),3))</f>
        <v>0</v>
      </c>
      <c r="AN39" s="24">
        <f t="shared" si="26"/>
        <v>97</v>
      </c>
      <c r="AO39" s="8">
        <f t="shared" si="27"/>
        <v>33</v>
      </c>
    </row>
    <row r="40" spans="2:41">
      <c r="B40" s="60" t="s">
        <v>279</v>
      </c>
      <c r="C40" s="45"/>
      <c r="D40" s="64" t="s">
        <v>61</v>
      </c>
      <c r="E40" s="8" t="str">
        <f>IF(VLOOKUP($B40,'Dames BRUT'!$B$6:$E$74,4,FALSE)="","",(VLOOKUP($B40,'Dames BRUT'!$B$6:$E$74,4,FALSE)))</f>
        <v/>
      </c>
      <c r="F40" s="8" t="str">
        <f>IF(VLOOKUP($B40,'Dames NET'!$B$6:E$74,4,FALSE)="","",(VLOOKUP($B40,'Dames NET'!$B$6:$E$74,4,FALSE)))</f>
        <v/>
      </c>
      <c r="G40" s="76" t="str">
        <f t="shared" si="14"/>
        <v/>
      </c>
      <c r="H40" s="8" t="str">
        <f>IF(VLOOKUP($B40,'Dames BRUT'!$B$6:$F$74,5,FALSE)="","",(VLOOKUP($B40,'Dames BRUT'!$B$6:$F$74,5,FALSE)))</f>
        <v/>
      </c>
      <c r="I40" s="8" t="str">
        <f>IF(VLOOKUP($B40,'Dames NET'!$B$6:$F$74,5,FALSE)="","",(VLOOKUP($B40,'Dames NET'!$B$6:$F$74,5,FALSE)))</f>
        <v/>
      </c>
      <c r="J40" s="76" t="str">
        <f t="shared" si="15"/>
        <v/>
      </c>
      <c r="K40" s="8" t="str">
        <f>IF(VLOOKUP($B40,'Dames BRUT'!$B$6:$G$74,6,FALSE)="","",(VLOOKUP($B40,'Dames BRUT'!$B$6:$G$74,6,FALSE)))</f>
        <v/>
      </c>
      <c r="L40" s="8" t="str">
        <f>IF(VLOOKUP($B40,'Dames NET'!$B$6:$G$74,6,FALSE)="","",(VLOOKUP($B40,'Dames NET'!$B$6:$G$74,6,FALSE)))</f>
        <v/>
      </c>
      <c r="M40" s="76" t="str">
        <f t="shared" si="16"/>
        <v/>
      </c>
      <c r="N40" s="8" t="str">
        <f>IF(VLOOKUP($B40,'Dames BRUT'!$B$6:$H$74,7,FALSE)="","",(VLOOKUP($B40,'Dames BRUT'!$B$6:$H$74,7,FALSE)))</f>
        <v/>
      </c>
      <c r="O40" s="8" t="str">
        <f>IF(VLOOKUP($B40,'Dames NET'!$B$6:$H$74,7,FALSE)="","",(VLOOKUP($B40,'Dames NET'!$B$6:$H$74,7,FALSE)))</f>
        <v/>
      </c>
      <c r="P40" s="76" t="str">
        <f t="shared" si="17"/>
        <v/>
      </c>
      <c r="Q40" s="8" t="str">
        <f>IF(VLOOKUP($B40,'Dames BRUT'!$B$6:$I$74,8,FALSE)="","",(VLOOKUP($B40,'Dames BRUT'!$B$6:$I$74,8,FALSE)))</f>
        <v/>
      </c>
      <c r="R40" s="8" t="str">
        <f>IF(VLOOKUP($B40,'Dames NET'!$B$6:$I$74,8,FALSE)="","",(VLOOKUP($B40,'Dames NET'!$B$6:$I$74,8,FALSE)))</f>
        <v/>
      </c>
      <c r="S40" s="76" t="str">
        <f t="shared" si="18"/>
        <v/>
      </c>
      <c r="T40" s="8">
        <f>IF(VLOOKUP($B40,'Dames BRUT'!$B$6:$J$74,9,FALSE)="","",(VLOOKUP($B40,'Dames BRUT'!$B$6:$J$74,9,FALSE)))</f>
        <v>6</v>
      </c>
      <c r="U40" s="8">
        <f>IF(VLOOKUP($B40,'Dames NET'!$B$6:$J$74,9,FALSE)="","",(VLOOKUP($B40,'Dames NET'!$B$6:$J$74,9,FALSE)))</f>
        <v>28</v>
      </c>
      <c r="V40" s="76">
        <f t="shared" si="19"/>
        <v>34</v>
      </c>
      <c r="W40" s="8" t="str">
        <f>IF(VLOOKUP($B40,'Dames BRUT'!$B$6:$K$74,10,FALSE)="","",(VLOOKUP($B40,'Dames BRUT'!$B$6:$K$74,10,FALSE)))</f>
        <v/>
      </c>
      <c r="X40" s="8" t="str">
        <f>IF(VLOOKUP($B40,'Dames NET'!$B$6:$K$74,10,FALSE)="","",(VLOOKUP($B40,'Dames NET'!$B$6:$K$74,10,FALSE)))</f>
        <v/>
      </c>
      <c r="Y40" s="76" t="str">
        <f t="shared" si="20"/>
        <v/>
      </c>
      <c r="Z40" s="8">
        <f>IF(VLOOKUP($B40,'Dames BRUT'!$B$6:$L$74,11,FALSE)="","",(VLOOKUP($B40,'Dames BRUT'!$B$6:$L$74,11,FALSE)))</f>
        <v>4</v>
      </c>
      <c r="AA40" s="8">
        <f>IF(VLOOKUP($B40,'Dames NET'!$B$6:$L$74,11,FALSE)="","",(VLOOKUP($B40,'Dames NET'!$B$6:$L$74,11,FALSE)))</f>
        <v>24</v>
      </c>
      <c r="AB40" s="76">
        <f t="shared" si="21"/>
        <v>28</v>
      </c>
      <c r="AC40" s="8">
        <f>IF(VLOOKUP($B40,'Dames BRUT'!$B$6:$M$74,12,FALSE)="","",(VLOOKUP($B40,'Dames BRUT'!$B$6:$M$74,12,FALSE)))</f>
        <v>4</v>
      </c>
      <c r="AD40" s="8">
        <f>IF(VLOOKUP($B40,'Dames NET'!$B$6:$M$74,12,FALSE)="","",(VLOOKUP($B40,'Dames NET'!$B$6:$M$74,12,FALSE)))</f>
        <v>28</v>
      </c>
      <c r="AE40" s="76">
        <f t="shared" si="22"/>
        <v>32</v>
      </c>
      <c r="AF40" s="8" t="str">
        <f>IF(VLOOKUP($B40,'Dames BRUT'!$B$6:$N$74,13,FALSE)="","",(VLOOKUP($B40,'Dames BRUT'!$B$6:$N$74,13,FALSE)))</f>
        <v/>
      </c>
      <c r="AG40" s="8" t="str">
        <f>IF(VLOOKUP($B40,'Dames NET'!$B$6:$N$74,13,FALSE)="","",(VLOOKUP($B40,'Dames NET'!$B$6:$N$74,13,FALSE)))</f>
        <v/>
      </c>
      <c r="AH40" s="76" t="str">
        <f t="shared" si="23"/>
        <v/>
      </c>
      <c r="AI40" s="76">
        <f t="shared" si="24"/>
        <v>94</v>
      </c>
      <c r="AJ40" s="24">
        <f t="shared" si="25"/>
        <v>3</v>
      </c>
      <c r="AK40" s="24">
        <f>IF(AJ40&lt;8,0,+SMALL(($G40,$J40,$M40,$P40,$S40,$V40,$Y40,$AB40,$AE40,$AH40),1))</f>
        <v>0</v>
      </c>
      <c r="AL40" s="24">
        <f>IF(AJ40&lt;9,0,+SMALL(($G40,$J40,$M40,$P40,$S40,$V40,$Y40,$AB40,$AE40,$AH40),2))</f>
        <v>0</v>
      </c>
      <c r="AM40" s="24">
        <f>IF(AJ40&lt;10,0,+SMALL(($G40,$J40,$M40,$P40,$S40,$V40,$Y40,$AB40,$AE40,$AH40),3))</f>
        <v>0</v>
      </c>
      <c r="AN40" s="24">
        <f t="shared" si="26"/>
        <v>94</v>
      </c>
      <c r="AO40" s="8">
        <f t="shared" si="27"/>
        <v>34</v>
      </c>
    </row>
    <row r="41" spans="2:41">
      <c r="B41" s="60" t="s">
        <v>216</v>
      </c>
      <c r="C41" s="45"/>
      <c r="D41" s="89" t="s">
        <v>132</v>
      </c>
      <c r="E41" s="8" t="str">
        <f>IF(VLOOKUP($B41,'Dames BRUT'!$B$6:$E$74,4,FALSE)="","",(VLOOKUP($B41,'Dames BRUT'!$B$6:$E$74,4,FALSE)))</f>
        <v/>
      </c>
      <c r="F41" s="8" t="str">
        <f>IF(VLOOKUP($B41,'Dames NET'!$B$6:E$74,4,FALSE)="","",(VLOOKUP($B41,'Dames NET'!$B$6:$E$74,4,FALSE)))</f>
        <v/>
      </c>
      <c r="G41" s="76" t="str">
        <f t="shared" si="14"/>
        <v/>
      </c>
      <c r="H41" s="8">
        <f>IF(VLOOKUP($B41,'Dames BRUT'!$B$6:$F$74,5,FALSE)="","",(VLOOKUP($B41,'Dames BRUT'!$B$6:$F$74,5,FALSE)))</f>
        <v>5</v>
      </c>
      <c r="I41" s="8">
        <f>IF(VLOOKUP($B41,'Dames NET'!$B$6:$F$74,5,FALSE)="","",(VLOOKUP($B41,'Dames NET'!$B$6:$F$74,5,FALSE)))</f>
        <v>32</v>
      </c>
      <c r="J41" s="76">
        <f t="shared" si="15"/>
        <v>37</v>
      </c>
      <c r="K41" s="8">
        <f>IF(VLOOKUP($B41,'Dames BRUT'!$B$6:$G$74,6,FALSE)="","",(VLOOKUP($B41,'Dames BRUT'!$B$6:$G$74,6,FALSE)))</f>
        <v>5</v>
      </c>
      <c r="L41" s="8">
        <f>IF(VLOOKUP($B41,'Dames NET'!$B$6:$G$74,6,FALSE)="","",(VLOOKUP($B41,'Dames NET'!$B$6:$G$74,6,FALSE)))</f>
        <v>27</v>
      </c>
      <c r="M41" s="76">
        <f t="shared" si="16"/>
        <v>32</v>
      </c>
      <c r="N41" s="8">
        <f>IF(VLOOKUP($B41,'Dames BRUT'!$B$6:$H$74,7,FALSE)="","",(VLOOKUP($B41,'Dames BRUT'!$B$6:$H$74,7,FALSE)))</f>
        <v>3</v>
      </c>
      <c r="O41" s="8">
        <f>IF(VLOOKUP($B41,'Dames NET'!$B$6:$H$74,7,FALSE)="","",(VLOOKUP($B41,'Dames NET'!$B$6:$H$74,7,FALSE)))</f>
        <v>20</v>
      </c>
      <c r="P41" s="76">
        <f t="shared" si="17"/>
        <v>23</v>
      </c>
      <c r="Q41" s="8" t="str">
        <f>IF(VLOOKUP($B41,'Dames BRUT'!$B$6:$I$74,8,FALSE)="","",(VLOOKUP($B41,'Dames BRUT'!$B$6:$I$74,8,FALSE)))</f>
        <v/>
      </c>
      <c r="R41" s="8" t="str">
        <f>IF(VLOOKUP($B41,'Dames NET'!$B$6:$I$74,8,FALSE)="","",(VLOOKUP($B41,'Dames NET'!$B$6:$I$74,8,FALSE)))</f>
        <v/>
      </c>
      <c r="S41" s="76" t="str">
        <f t="shared" si="18"/>
        <v/>
      </c>
      <c r="T41" s="8" t="str">
        <f>IF(VLOOKUP($B41,'Dames BRUT'!$B$6:$J$74,9,FALSE)="","",(VLOOKUP($B41,'Dames BRUT'!$B$6:$J$74,9,FALSE)))</f>
        <v/>
      </c>
      <c r="U41" s="8" t="str">
        <f>IF(VLOOKUP($B41,'Dames NET'!$B$6:$J$74,9,FALSE)="","",(VLOOKUP($B41,'Dames NET'!$B$6:$J$74,9,FALSE)))</f>
        <v/>
      </c>
      <c r="V41" s="76" t="str">
        <f t="shared" si="19"/>
        <v/>
      </c>
      <c r="W41" s="8" t="str">
        <f>IF(VLOOKUP($B41,'Dames BRUT'!$B$6:$K$74,10,FALSE)="","",(VLOOKUP($B41,'Dames BRUT'!$B$6:$K$74,10,FALSE)))</f>
        <v/>
      </c>
      <c r="X41" s="8" t="str">
        <f>IF(VLOOKUP($B41,'Dames NET'!$B$6:$K$74,10,FALSE)="","",(VLOOKUP($B41,'Dames NET'!$B$6:$K$74,10,FALSE)))</f>
        <v/>
      </c>
      <c r="Y41" s="76" t="str">
        <f t="shared" si="20"/>
        <v/>
      </c>
      <c r="Z41" s="8" t="str">
        <f>IF(VLOOKUP($B41,'Dames BRUT'!$B$6:$L$74,11,FALSE)="","",(VLOOKUP($B41,'Dames BRUT'!$B$6:$L$74,11,FALSE)))</f>
        <v/>
      </c>
      <c r="AA41" s="8" t="str">
        <f>IF(VLOOKUP($B41,'Dames NET'!$B$6:$L$74,11,FALSE)="","",(VLOOKUP($B41,'Dames NET'!$B$6:$L$74,11,FALSE)))</f>
        <v/>
      </c>
      <c r="AB41" s="76" t="str">
        <f t="shared" si="21"/>
        <v/>
      </c>
      <c r="AC41" s="8" t="str">
        <f>IF(VLOOKUP($B41,'Dames BRUT'!$B$6:$M$74,12,FALSE)="","",(VLOOKUP($B41,'Dames BRUT'!$B$6:$M$74,12,FALSE)))</f>
        <v/>
      </c>
      <c r="AD41" s="8" t="str">
        <f>IF(VLOOKUP($B41,'Dames NET'!$B$6:$M$74,12,FALSE)="","",(VLOOKUP($B41,'Dames NET'!$B$6:$M$74,12,FALSE)))</f>
        <v/>
      </c>
      <c r="AE41" s="76" t="str">
        <f t="shared" si="22"/>
        <v/>
      </c>
      <c r="AF41" s="8" t="str">
        <f>IF(VLOOKUP($B41,'Dames BRUT'!$B$6:$N$74,13,FALSE)="","",(VLOOKUP($B41,'Dames BRUT'!$B$6:$N$74,13,FALSE)))</f>
        <v/>
      </c>
      <c r="AG41" s="8" t="str">
        <f>IF(VLOOKUP($B41,'Dames NET'!$B$6:$N$74,13,FALSE)="","",(VLOOKUP($B41,'Dames NET'!$B$6:$N$74,13,FALSE)))</f>
        <v/>
      </c>
      <c r="AH41" s="76" t="str">
        <f t="shared" si="23"/>
        <v/>
      </c>
      <c r="AI41" s="76">
        <f t="shared" si="24"/>
        <v>92</v>
      </c>
      <c r="AJ41" s="24">
        <f t="shared" si="25"/>
        <v>3</v>
      </c>
      <c r="AK41" s="24">
        <f>IF(AJ41&lt;8,0,+SMALL(($G41,$J41,$M41,$P41,$S41,$V41,$Y41,$AB41,$AE41,$AH41),1))</f>
        <v>0</v>
      </c>
      <c r="AL41" s="24">
        <f>IF(AJ41&lt;9,0,+SMALL(($G41,$J41,$M41,$P41,$S41,$V41,$Y41,$AB41,$AE41,$AH41),2))</f>
        <v>0</v>
      </c>
      <c r="AM41" s="24">
        <f>IF(AJ41&lt;10,0,+SMALL(($G41,$J41,$M41,$P41,$S41,$V41,$Y41,$AB41,$AE41,$AH41),3))</f>
        <v>0</v>
      </c>
      <c r="AN41" s="24">
        <f t="shared" si="26"/>
        <v>92</v>
      </c>
      <c r="AO41" s="8">
        <f t="shared" si="27"/>
        <v>35</v>
      </c>
    </row>
    <row r="42" spans="2:41">
      <c r="B42" s="60" t="s">
        <v>99</v>
      </c>
      <c r="C42" s="45"/>
      <c r="D42" s="94" t="s">
        <v>20</v>
      </c>
      <c r="E42" s="8" t="str">
        <f>IF(VLOOKUP($B42,'Dames BRUT'!$B$6:$E$74,4,FALSE)="","",(VLOOKUP($B42,'Dames BRUT'!$B$6:$E$74,4,FALSE)))</f>
        <v/>
      </c>
      <c r="F42" s="8" t="str">
        <f>IF(VLOOKUP($B42,'Dames NET'!$B$6:E$74,4,FALSE)="","",(VLOOKUP($B42,'Dames NET'!$B$6:$E$74,4,FALSE)))</f>
        <v/>
      </c>
      <c r="G42" s="76" t="str">
        <f t="shared" si="14"/>
        <v/>
      </c>
      <c r="H42" s="8">
        <f>IF(VLOOKUP($B42,'Dames BRUT'!$B$6:$F$74,5,FALSE)="","",(VLOOKUP($B42,'Dames BRUT'!$B$6:$F$74,5,FALSE)))</f>
        <v>10</v>
      </c>
      <c r="I42" s="8">
        <f>IF(VLOOKUP($B42,'Dames NET'!$B$6:$F$74,5,FALSE)="","",(VLOOKUP($B42,'Dames NET'!$B$6:$F$74,5,FALSE)))</f>
        <v>24</v>
      </c>
      <c r="J42" s="76">
        <f t="shared" si="15"/>
        <v>34</v>
      </c>
      <c r="K42" s="8">
        <f>IF(VLOOKUP($B42,'Dames BRUT'!$B$6:$G$74,6,FALSE)="","",(VLOOKUP($B42,'Dames BRUT'!$B$6:$G$74,6,FALSE)))</f>
        <v>17</v>
      </c>
      <c r="L42" s="8">
        <f>IF(VLOOKUP($B42,'Dames NET'!$B$6:$G$74,6,FALSE)="","",(VLOOKUP($B42,'Dames NET'!$B$6:$G$74,6,FALSE)))</f>
        <v>34</v>
      </c>
      <c r="M42" s="76">
        <f t="shared" si="16"/>
        <v>51</v>
      </c>
      <c r="N42" s="8" t="str">
        <f>IF(VLOOKUP($B42,'Dames BRUT'!$B$6:$H$74,7,FALSE)="","",(VLOOKUP($B42,'Dames BRUT'!$B$6:$H$74,7,FALSE)))</f>
        <v/>
      </c>
      <c r="O42" s="8" t="str">
        <f>IF(VLOOKUP($B42,'Dames NET'!$B$6:$H$74,7,FALSE)="","",(VLOOKUP($B42,'Dames NET'!$B$6:$H$74,7,FALSE)))</f>
        <v/>
      </c>
      <c r="P42" s="76" t="str">
        <f t="shared" si="17"/>
        <v/>
      </c>
      <c r="Q42" s="8" t="str">
        <f>IF(VLOOKUP($B42,'Dames BRUT'!$B$6:$I$74,8,FALSE)="","",(VLOOKUP($B42,'Dames BRUT'!$B$6:$I$74,8,FALSE)))</f>
        <v/>
      </c>
      <c r="R42" s="8" t="str">
        <f>IF(VLOOKUP($B42,'Dames NET'!$B$6:$I$74,8,FALSE)="","",(VLOOKUP($B42,'Dames NET'!$B$6:$I$74,8,FALSE)))</f>
        <v/>
      </c>
      <c r="S42" s="76" t="str">
        <f t="shared" si="18"/>
        <v/>
      </c>
      <c r="T42" s="8" t="str">
        <f>IF(VLOOKUP($B42,'Dames BRUT'!$B$6:$J$74,9,FALSE)="","",(VLOOKUP($B42,'Dames BRUT'!$B$6:$J$74,9,FALSE)))</f>
        <v/>
      </c>
      <c r="U42" s="8" t="str">
        <f>IF(VLOOKUP($B42,'Dames NET'!$B$6:$J$74,9,FALSE)="","",(VLOOKUP($B42,'Dames NET'!$B$6:$J$74,9,FALSE)))</f>
        <v/>
      </c>
      <c r="V42" s="76" t="str">
        <f t="shared" si="19"/>
        <v/>
      </c>
      <c r="W42" s="8" t="str">
        <f>IF(VLOOKUP($B42,'Dames BRUT'!$B$6:$K$74,10,FALSE)="","",(VLOOKUP($B42,'Dames BRUT'!$B$6:$K$74,10,FALSE)))</f>
        <v/>
      </c>
      <c r="X42" s="8" t="str">
        <f>IF(VLOOKUP($B42,'Dames NET'!$B$6:$K$74,10,FALSE)="","",(VLOOKUP($B42,'Dames NET'!$B$6:$K$74,10,FALSE)))</f>
        <v/>
      </c>
      <c r="Y42" s="76" t="str">
        <f t="shared" si="20"/>
        <v/>
      </c>
      <c r="Z42" s="8" t="str">
        <f>IF(VLOOKUP($B42,'Dames BRUT'!$B$6:$L$74,11,FALSE)="","",(VLOOKUP($B42,'Dames BRUT'!$B$6:$L$74,11,FALSE)))</f>
        <v/>
      </c>
      <c r="AA42" s="8" t="str">
        <f>IF(VLOOKUP($B42,'Dames NET'!$B$6:$L$74,11,FALSE)="","",(VLOOKUP($B42,'Dames NET'!$B$6:$L$74,11,FALSE)))</f>
        <v/>
      </c>
      <c r="AB42" s="76" t="str">
        <f t="shared" si="21"/>
        <v/>
      </c>
      <c r="AC42" s="8" t="str">
        <f>IF(VLOOKUP($B42,'Dames BRUT'!$B$6:$M$74,12,FALSE)="","",(VLOOKUP($B42,'Dames BRUT'!$B$6:$M$74,12,FALSE)))</f>
        <v/>
      </c>
      <c r="AD42" s="8" t="str">
        <f>IF(VLOOKUP($B42,'Dames NET'!$B$6:$M$74,12,FALSE)="","",(VLOOKUP($B42,'Dames NET'!$B$6:$M$74,12,FALSE)))</f>
        <v/>
      </c>
      <c r="AE42" s="76" t="str">
        <f t="shared" si="22"/>
        <v/>
      </c>
      <c r="AF42" s="8" t="str">
        <f>IF(VLOOKUP($B42,'Dames BRUT'!$B$6:$N$74,13,FALSE)="","",(VLOOKUP($B42,'Dames BRUT'!$B$6:$N$74,13,FALSE)))</f>
        <v/>
      </c>
      <c r="AG42" s="8" t="str">
        <f>IF(VLOOKUP($B42,'Dames NET'!$B$6:$N$74,13,FALSE)="","",(VLOOKUP($B42,'Dames NET'!$B$6:$N$74,13,FALSE)))</f>
        <v/>
      </c>
      <c r="AH42" s="76" t="str">
        <f t="shared" si="23"/>
        <v/>
      </c>
      <c r="AI42" s="76">
        <f t="shared" si="24"/>
        <v>85</v>
      </c>
      <c r="AJ42" s="24">
        <f t="shared" si="25"/>
        <v>2</v>
      </c>
      <c r="AK42" s="24">
        <f>IF(AJ42&lt;8,0,+SMALL(($G42,$J42,$M42,$P42,$S42,$V42,$Y42,$AB42,$AE42,$AH42),1))</f>
        <v>0</v>
      </c>
      <c r="AL42" s="24">
        <f>IF(AJ42&lt;9,0,+SMALL(($G42,$J42,$M42,$P42,$S42,$V42,$Y42,$AB42,$AE42,$AH42),2))</f>
        <v>0</v>
      </c>
      <c r="AM42" s="24">
        <f>IF(AJ42&lt;10,0,+SMALL(($G42,$J42,$M42,$P42,$S42,$V42,$Y42,$AB42,$AE42,$AH42),3))</f>
        <v>0</v>
      </c>
      <c r="AN42" s="24">
        <f t="shared" si="26"/>
        <v>85</v>
      </c>
      <c r="AO42" s="8">
        <f t="shared" si="27"/>
        <v>36</v>
      </c>
    </row>
    <row r="43" spans="2:41">
      <c r="B43" s="60" t="s">
        <v>98</v>
      </c>
      <c r="C43" s="45"/>
      <c r="D43" s="62" t="s">
        <v>9</v>
      </c>
      <c r="E43" s="8" t="str">
        <f>IF(VLOOKUP($B43,'Dames BRUT'!$B$6:$E$74,4,FALSE)="","",(VLOOKUP($B43,'Dames BRUT'!$B$6:$E$74,4,FALSE)))</f>
        <v/>
      </c>
      <c r="F43" s="8" t="str">
        <f>IF(VLOOKUP($B43,'Dames NET'!$B$6:E$74,4,FALSE)="","",(VLOOKUP($B43,'Dames NET'!$B$6:$E$74,4,FALSE)))</f>
        <v/>
      </c>
      <c r="G43" s="76" t="str">
        <f t="shared" si="14"/>
        <v/>
      </c>
      <c r="H43" s="8" t="str">
        <f>IF(VLOOKUP($B43,'Dames BRUT'!$B$6:$F$74,5,FALSE)="","",(VLOOKUP($B43,'Dames BRUT'!$B$6:$F$74,5,FALSE)))</f>
        <v/>
      </c>
      <c r="I43" s="8" t="str">
        <f>IF(VLOOKUP($B43,'Dames NET'!$B$6:$F$74,5,FALSE)="","",(VLOOKUP($B43,'Dames NET'!$B$6:$F$74,5,FALSE)))</f>
        <v/>
      </c>
      <c r="J43" s="76" t="str">
        <f t="shared" si="15"/>
        <v/>
      </c>
      <c r="K43" s="8" t="str">
        <f>IF(VLOOKUP($B43,'Dames BRUT'!$B$6:$G$74,6,FALSE)="","",(VLOOKUP($B43,'Dames BRUT'!$B$6:$G$74,6,FALSE)))</f>
        <v/>
      </c>
      <c r="L43" s="8" t="str">
        <f>IF(VLOOKUP($B43,'Dames NET'!$B$6:$G$74,6,FALSE)="","",(VLOOKUP($B43,'Dames NET'!$B$6:$G$74,6,FALSE)))</f>
        <v/>
      </c>
      <c r="M43" s="76" t="str">
        <f t="shared" si="16"/>
        <v/>
      </c>
      <c r="N43" s="8" t="str">
        <f>IF(VLOOKUP($B43,'Dames BRUT'!$B$6:$H$74,7,FALSE)="","",(VLOOKUP($B43,'Dames BRUT'!$B$6:$H$74,7,FALSE)))</f>
        <v/>
      </c>
      <c r="O43" s="8" t="str">
        <f>IF(VLOOKUP($B43,'Dames NET'!$B$6:$H$74,7,FALSE)="","",(VLOOKUP($B43,'Dames NET'!$B$6:$H$74,7,FALSE)))</f>
        <v/>
      </c>
      <c r="P43" s="76" t="str">
        <f t="shared" si="17"/>
        <v/>
      </c>
      <c r="Q43" s="8">
        <f>IF(VLOOKUP($B43,'Dames BRUT'!$B$6:$I$74,8,FALSE)="","",(VLOOKUP($B43,'Dames BRUT'!$B$6:$I$74,8,FALSE)))</f>
        <v>9</v>
      </c>
      <c r="R43" s="8">
        <f>IF(VLOOKUP($B43,'Dames NET'!$B$6:$I$74,8,FALSE)="","",(VLOOKUP($B43,'Dames NET'!$B$6:$I$74,8,FALSE)))</f>
        <v>33</v>
      </c>
      <c r="S43" s="76">
        <f t="shared" si="18"/>
        <v>42</v>
      </c>
      <c r="T43" s="8" t="str">
        <f>IF(VLOOKUP($B43,'Dames BRUT'!$B$6:$J$74,9,FALSE)="","",(VLOOKUP($B43,'Dames BRUT'!$B$6:$J$74,9,FALSE)))</f>
        <v/>
      </c>
      <c r="U43" s="8" t="str">
        <f>IF(VLOOKUP($B43,'Dames NET'!$B$6:$J$74,9,FALSE)="","",(VLOOKUP($B43,'Dames NET'!$B$6:$J$74,9,FALSE)))</f>
        <v/>
      </c>
      <c r="V43" s="76" t="str">
        <f t="shared" si="19"/>
        <v/>
      </c>
      <c r="W43" s="8" t="str">
        <f>IF(VLOOKUP($B43,'Dames BRUT'!$B$6:$K$74,10,FALSE)="","",(VLOOKUP($B43,'Dames BRUT'!$B$6:$K$74,10,FALSE)))</f>
        <v/>
      </c>
      <c r="X43" s="8" t="str">
        <f>IF(VLOOKUP($B43,'Dames NET'!$B$6:$K$74,10,FALSE)="","",(VLOOKUP($B43,'Dames NET'!$B$6:$K$74,10,FALSE)))</f>
        <v/>
      </c>
      <c r="Y43" s="76" t="str">
        <f t="shared" si="20"/>
        <v/>
      </c>
      <c r="Z43" s="8" t="str">
        <f>IF(VLOOKUP($B43,'Dames BRUT'!$B$6:$L$74,11,FALSE)="","",(VLOOKUP($B43,'Dames BRUT'!$B$6:$L$74,11,FALSE)))</f>
        <v/>
      </c>
      <c r="AA43" s="8" t="str">
        <f>IF(VLOOKUP($B43,'Dames NET'!$B$6:$L$74,11,FALSE)="","",(VLOOKUP($B43,'Dames NET'!$B$6:$L$74,11,FALSE)))</f>
        <v/>
      </c>
      <c r="AB43" s="76" t="str">
        <f t="shared" si="21"/>
        <v/>
      </c>
      <c r="AC43" s="8">
        <f>IF(VLOOKUP($B43,'Dames BRUT'!$B$6:$M$74,12,FALSE)="","",(VLOOKUP($B43,'Dames BRUT'!$B$6:$M$74,12,FALSE)))</f>
        <v>11</v>
      </c>
      <c r="AD43" s="8">
        <f>IF(VLOOKUP($B43,'Dames NET'!$B$6:$M$74,12,FALSE)="","",(VLOOKUP($B43,'Dames NET'!$B$6:$M$74,12,FALSE)))</f>
        <v>31</v>
      </c>
      <c r="AE43" s="76">
        <f t="shared" si="22"/>
        <v>42</v>
      </c>
      <c r="AF43" s="8" t="str">
        <f>IF(VLOOKUP($B43,'Dames BRUT'!$B$6:$N$74,13,FALSE)="","",(VLOOKUP($B43,'Dames BRUT'!$B$6:$N$74,13,FALSE)))</f>
        <v/>
      </c>
      <c r="AG43" s="8" t="str">
        <f>IF(VLOOKUP($B43,'Dames NET'!$B$6:$N$74,13,FALSE)="","",(VLOOKUP($B43,'Dames NET'!$B$6:$N$74,13,FALSE)))</f>
        <v/>
      </c>
      <c r="AH43" s="76" t="str">
        <f t="shared" si="23"/>
        <v/>
      </c>
      <c r="AI43" s="76">
        <f t="shared" si="24"/>
        <v>84</v>
      </c>
      <c r="AJ43" s="24">
        <f t="shared" si="25"/>
        <v>2</v>
      </c>
      <c r="AK43" s="24">
        <f>IF(AJ43&lt;8,0,+SMALL(($G43,$J43,$M43,$P43,$S43,$V43,$Y43,$AB43,$AE43,$AH43),1))</f>
        <v>0</v>
      </c>
      <c r="AL43" s="24">
        <f>IF(AJ43&lt;9,0,+SMALL(($G43,$J43,$M43,$P43,$S43,$V43,$Y43,$AB43,$AE43,$AH43),2))</f>
        <v>0</v>
      </c>
      <c r="AM43" s="24">
        <f>IF(AJ43&lt;10,0,+SMALL(($G43,$J43,$M43,$P43,$S43,$V43,$Y43,$AB43,$AE43,$AH43),3))</f>
        <v>0</v>
      </c>
      <c r="AN43" s="24">
        <f t="shared" si="26"/>
        <v>84</v>
      </c>
      <c r="AO43" s="8">
        <f t="shared" si="27"/>
        <v>37</v>
      </c>
    </row>
    <row r="44" spans="2:41">
      <c r="B44" s="60" t="s">
        <v>174</v>
      </c>
      <c r="C44" s="45"/>
      <c r="D44" s="89" t="s">
        <v>132</v>
      </c>
      <c r="E44" s="8">
        <f>IF(VLOOKUP($B44,'Dames BRUT'!$B$6:$E$74,4,FALSE)="","",(VLOOKUP($B44,'Dames BRUT'!$B$6:$E$74,4,FALSE)))</f>
        <v>7</v>
      </c>
      <c r="F44" s="8">
        <f>IF(VLOOKUP($B44,'Dames NET'!$B$6:E$74,4,FALSE)="","",(VLOOKUP($B44,'Dames NET'!$B$6:$E$74,4,FALSE)))</f>
        <v>25</v>
      </c>
      <c r="G44" s="76">
        <f t="shared" si="14"/>
        <v>32</v>
      </c>
      <c r="H44" s="8">
        <f>IF(VLOOKUP($B44,'Dames BRUT'!$B$6:$F$74,5,FALSE)="","",(VLOOKUP($B44,'Dames BRUT'!$B$6:$F$74,5,FALSE)))</f>
        <v>15</v>
      </c>
      <c r="I44" s="8">
        <f>IF(VLOOKUP($B44,'Dames NET'!$B$6:$F$74,5,FALSE)="","",(VLOOKUP($B44,'Dames NET'!$B$6:$F$74,5,FALSE)))</f>
        <v>36</v>
      </c>
      <c r="J44" s="76">
        <f t="shared" si="15"/>
        <v>51</v>
      </c>
      <c r="K44" s="8" t="str">
        <f>IF(VLOOKUP($B44,'Dames BRUT'!$B$6:$G$74,6,FALSE)="","",(VLOOKUP($B44,'Dames BRUT'!$B$6:$G$74,6,FALSE)))</f>
        <v/>
      </c>
      <c r="L44" s="8" t="str">
        <f>IF(VLOOKUP($B44,'Dames NET'!$B$6:$G$74,6,FALSE)="","",(VLOOKUP($B44,'Dames NET'!$B$6:$G$74,6,FALSE)))</f>
        <v/>
      </c>
      <c r="M44" s="76" t="str">
        <f t="shared" si="16"/>
        <v/>
      </c>
      <c r="N44" s="8" t="str">
        <f>IF(VLOOKUP($B44,'Dames BRUT'!$B$6:$H$74,7,FALSE)="","",(VLOOKUP($B44,'Dames BRUT'!$B$6:$H$74,7,FALSE)))</f>
        <v/>
      </c>
      <c r="O44" s="8" t="str">
        <f>IF(VLOOKUP($B44,'Dames NET'!$B$6:$H$74,7,FALSE)="","",(VLOOKUP($B44,'Dames NET'!$B$6:$H$74,7,FALSE)))</f>
        <v/>
      </c>
      <c r="P44" s="76" t="str">
        <f t="shared" si="17"/>
        <v/>
      </c>
      <c r="Q44" s="8" t="str">
        <f>IF(VLOOKUP($B44,'Dames BRUT'!$B$6:$I$74,8,FALSE)="","",(VLOOKUP($B44,'Dames BRUT'!$B$6:$I$74,8,FALSE)))</f>
        <v/>
      </c>
      <c r="R44" s="8" t="str">
        <f>IF(VLOOKUP($B44,'Dames NET'!$B$6:$I$74,8,FALSE)="","",(VLOOKUP($B44,'Dames NET'!$B$6:$I$74,8,FALSE)))</f>
        <v/>
      </c>
      <c r="S44" s="76" t="str">
        <f t="shared" si="18"/>
        <v/>
      </c>
      <c r="T44" s="8" t="str">
        <f>IF(VLOOKUP($B44,'Dames BRUT'!$B$6:$J$74,9,FALSE)="","",(VLOOKUP($B44,'Dames BRUT'!$B$6:$J$74,9,FALSE)))</f>
        <v/>
      </c>
      <c r="U44" s="8" t="str">
        <f>IF(VLOOKUP($B44,'Dames NET'!$B$6:$J$74,9,FALSE)="","",(VLOOKUP($B44,'Dames NET'!$B$6:$J$74,9,FALSE)))</f>
        <v/>
      </c>
      <c r="V44" s="76" t="str">
        <f t="shared" si="19"/>
        <v/>
      </c>
      <c r="W44" s="8" t="str">
        <f>IF(VLOOKUP($B44,'Dames BRUT'!$B$6:$K$74,10,FALSE)="","",(VLOOKUP($B44,'Dames BRUT'!$B$6:$K$74,10,FALSE)))</f>
        <v/>
      </c>
      <c r="X44" s="8" t="str">
        <f>IF(VLOOKUP($B44,'Dames NET'!$B$6:$K$74,10,FALSE)="","",(VLOOKUP($B44,'Dames NET'!$B$6:$K$74,10,FALSE)))</f>
        <v/>
      </c>
      <c r="Y44" s="76" t="str">
        <f t="shared" si="20"/>
        <v/>
      </c>
      <c r="Z44" s="8" t="str">
        <f>IF(VLOOKUP($B44,'Dames BRUT'!$B$6:$L$74,11,FALSE)="","",(VLOOKUP($B44,'Dames BRUT'!$B$6:$L$74,11,FALSE)))</f>
        <v/>
      </c>
      <c r="AA44" s="8" t="str">
        <f>IF(VLOOKUP($B44,'Dames NET'!$B$6:$L$74,11,FALSE)="","",(VLOOKUP($B44,'Dames NET'!$B$6:$L$74,11,FALSE)))</f>
        <v/>
      </c>
      <c r="AB44" s="76" t="str">
        <f t="shared" si="21"/>
        <v/>
      </c>
      <c r="AC44" s="8" t="str">
        <f>IF(VLOOKUP($B44,'Dames BRUT'!$B$6:$M$74,12,FALSE)="","",(VLOOKUP($B44,'Dames BRUT'!$B$6:$M$74,12,FALSE)))</f>
        <v/>
      </c>
      <c r="AD44" s="8" t="str">
        <f>IF(VLOOKUP($B44,'Dames NET'!$B$6:$M$74,12,FALSE)="","",(VLOOKUP($B44,'Dames NET'!$B$6:$M$74,12,FALSE)))</f>
        <v/>
      </c>
      <c r="AE44" s="76" t="str">
        <f t="shared" si="22"/>
        <v/>
      </c>
      <c r="AF44" s="8" t="str">
        <f>IF(VLOOKUP($B44,'Dames BRUT'!$B$6:$N$74,13,FALSE)="","",(VLOOKUP($B44,'Dames BRUT'!$B$6:$N$74,13,FALSE)))</f>
        <v/>
      </c>
      <c r="AG44" s="8" t="str">
        <f>IF(VLOOKUP($B44,'Dames NET'!$B$6:$N$74,13,FALSE)="","",(VLOOKUP($B44,'Dames NET'!$B$6:$N$74,13,FALSE)))</f>
        <v/>
      </c>
      <c r="AH44" s="76" t="str">
        <f t="shared" si="23"/>
        <v/>
      </c>
      <c r="AI44" s="76">
        <f t="shared" si="24"/>
        <v>83</v>
      </c>
      <c r="AJ44" s="24">
        <f t="shared" si="25"/>
        <v>2</v>
      </c>
      <c r="AK44" s="24">
        <f>IF(AJ44&lt;8,0,+SMALL(($G44,$J44,$M44,$P44,$S44,$V44,$Y44,$AB44,$AE44,$AH44),1))</f>
        <v>0</v>
      </c>
      <c r="AL44" s="24">
        <f>IF(AJ44&lt;9,0,+SMALL(($G44,$J44,$M44,$P44,$S44,$V44,$Y44,$AB44,$AE44,$AH44),2))</f>
        <v>0</v>
      </c>
      <c r="AM44" s="24">
        <f>IF(AJ44&lt;10,0,+SMALL(($G44,$J44,$M44,$P44,$S44,$V44,$Y44,$AB44,$AE44,$AH44),3))</f>
        <v>0</v>
      </c>
      <c r="AN44" s="24">
        <f t="shared" si="26"/>
        <v>83</v>
      </c>
      <c r="AO44" s="8">
        <f t="shared" si="27"/>
        <v>38</v>
      </c>
    </row>
    <row r="45" spans="2:41">
      <c r="B45" s="60" t="s">
        <v>215</v>
      </c>
      <c r="C45" s="45"/>
      <c r="D45" s="89" t="s">
        <v>132</v>
      </c>
      <c r="E45" s="8">
        <f>IF(VLOOKUP($B45,'Dames BRUT'!$B$6:$E$74,4,FALSE)="","",(VLOOKUP($B45,'Dames BRUT'!$B$6:$E$74,4,FALSE)))</f>
        <v>0</v>
      </c>
      <c r="F45" s="8">
        <f>IF(VLOOKUP($B45,'Dames NET'!$B$6:E$74,4,FALSE)="","",(VLOOKUP($B45,'Dames NET'!$B$6:$E$74,4,FALSE)))</f>
        <v>0</v>
      </c>
      <c r="G45" s="76">
        <f t="shared" si="14"/>
        <v>0</v>
      </c>
      <c r="H45" s="8">
        <f>IF(VLOOKUP($B45,'Dames BRUT'!$B$6:$F$74,5,FALSE)="","",(VLOOKUP($B45,'Dames BRUT'!$B$6:$F$74,5,FALSE)))</f>
        <v>11</v>
      </c>
      <c r="I45" s="8">
        <f>IF(VLOOKUP($B45,'Dames NET'!$B$6:$F$74,5,FALSE)="","",(VLOOKUP($B45,'Dames NET'!$B$6:$F$74,5,FALSE)))</f>
        <v>42</v>
      </c>
      <c r="J45" s="76">
        <f t="shared" si="15"/>
        <v>53</v>
      </c>
      <c r="K45" s="8">
        <f>IF(VLOOKUP($B45,'Dames BRUT'!$B$6:$G$74,6,FALSE)="","",(VLOOKUP($B45,'Dames BRUT'!$B$6:$G$74,6,FALSE)))</f>
        <v>3</v>
      </c>
      <c r="L45" s="8">
        <f>IF(VLOOKUP($B45,'Dames NET'!$B$6:$G$74,6,FALSE)="","",(VLOOKUP($B45,'Dames NET'!$B$6:$G$74,6,FALSE)))</f>
        <v>27</v>
      </c>
      <c r="M45" s="76">
        <f t="shared" si="16"/>
        <v>30</v>
      </c>
      <c r="N45" s="8">
        <f>IF(VLOOKUP($B45,'Dames BRUT'!$B$6:$H$74,7,FALSE)="","",(VLOOKUP($B45,'Dames BRUT'!$B$6:$H$74,7,FALSE)))</f>
        <v>0</v>
      </c>
      <c r="O45" s="8">
        <f>IF(VLOOKUP($B45,'Dames NET'!$B$6:$H$74,7,FALSE)="","",(VLOOKUP($B45,'Dames NET'!$B$6:$H$74,7,FALSE)))</f>
        <v>0</v>
      </c>
      <c r="P45" s="76">
        <f t="shared" si="17"/>
        <v>0</v>
      </c>
      <c r="Q45" s="8" t="str">
        <f>IF(VLOOKUP($B45,'Dames BRUT'!$B$6:$I$74,8,FALSE)="","",(VLOOKUP($B45,'Dames BRUT'!$B$6:$I$74,8,FALSE)))</f>
        <v/>
      </c>
      <c r="R45" s="8" t="str">
        <f>IF(VLOOKUP($B45,'Dames NET'!$B$6:$I$74,8,FALSE)="","",(VLOOKUP($B45,'Dames NET'!$B$6:$I$74,8,FALSE)))</f>
        <v/>
      </c>
      <c r="S45" s="76" t="str">
        <f t="shared" si="18"/>
        <v/>
      </c>
      <c r="T45" s="8" t="str">
        <f>IF(VLOOKUP($B45,'Dames BRUT'!$B$6:$J$74,9,FALSE)="","",(VLOOKUP($B45,'Dames BRUT'!$B$6:$J$74,9,FALSE)))</f>
        <v/>
      </c>
      <c r="U45" s="8" t="str">
        <f>IF(VLOOKUP($B45,'Dames NET'!$B$6:$J$74,9,FALSE)="","",(VLOOKUP($B45,'Dames NET'!$B$6:$J$74,9,FALSE)))</f>
        <v/>
      </c>
      <c r="V45" s="76" t="str">
        <f t="shared" si="19"/>
        <v/>
      </c>
      <c r="W45" s="8" t="str">
        <f>IF(VLOOKUP($B45,'Dames BRUT'!$B$6:$K$74,10,FALSE)="","",(VLOOKUP($B45,'Dames BRUT'!$B$6:$K$74,10,FALSE)))</f>
        <v/>
      </c>
      <c r="X45" s="8" t="str">
        <f>IF(VLOOKUP($B45,'Dames NET'!$B$6:$K$74,10,FALSE)="","",(VLOOKUP($B45,'Dames NET'!$B$6:$K$74,10,FALSE)))</f>
        <v/>
      </c>
      <c r="Y45" s="76" t="str">
        <f t="shared" si="20"/>
        <v/>
      </c>
      <c r="Z45" s="8" t="str">
        <f>IF(VLOOKUP($B45,'Dames BRUT'!$B$6:$L$74,11,FALSE)="","",(VLOOKUP($B45,'Dames BRUT'!$B$6:$L$74,11,FALSE)))</f>
        <v/>
      </c>
      <c r="AA45" s="8" t="str">
        <f>IF(VLOOKUP($B45,'Dames NET'!$B$6:$L$74,11,FALSE)="","",(VLOOKUP($B45,'Dames NET'!$B$6:$L$74,11,FALSE)))</f>
        <v/>
      </c>
      <c r="AB45" s="76" t="str">
        <f t="shared" si="21"/>
        <v/>
      </c>
      <c r="AC45" s="8" t="str">
        <f>IF(VLOOKUP($B45,'Dames BRUT'!$B$6:$M$74,12,FALSE)="","",(VLOOKUP($B45,'Dames BRUT'!$B$6:$M$74,12,FALSE)))</f>
        <v/>
      </c>
      <c r="AD45" s="8" t="str">
        <f>IF(VLOOKUP($B45,'Dames NET'!$B$6:$M$74,12,FALSE)="","",(VLOOKUP($B45,'Dames NET'!$B$6:$M$74,12,FALSE)))</f>
        <v/>
      </c>
      <c r="AE45" s="76" t="str">
        <f t="shared" si="22"/>
        <v/>
      </c>
      <c r="AF45" s="8" t="str">
        <f>IF(VLOOKUP($B45,'Dames BRUT'!$B$6:$N$74,13,FALSE)="","",(VLOOKUP($B45,'Dames BRUT'!$B$6:$N$74,13,FALSE)))</f>
        <v/>
      </c>
      <c r="AG45" s="8" t="str">
        <f>IF(VLOOKUP($B45,'Dames NET'!$B$6:$N$74,13,FALSE)="","",(VLOOKUP($B45,'Dames NET'!$B$6:$N$74,13,FALSE)))</f>
        <v/>
      </c>
      <c r="AH45" s="76" t="str">
        <f t="shared" si="23"/>
        <v/>
      </c>
      <c r="AI45" s="76">
        <f t="shared" si="24"/>
        <v>83</v>
      </c>
      <c r="AJ45" s="24">
        <f t="shared" si="25"/>
        <v>4</v>
      </c>
      <c r="AK45" s="24">
        <f>IF(AJ45&lt;8,0,+SMALL(($G45,$J45,$M45,$P45,$S45,$V45,$Y45,$AB45,$AE45,$AH45),1))</f>
        <v>0</v>
      </c>
      <c r="AL45" s="24">
        <f>IF(AJ45&lt;9,0,+SMALL(($G45,$J45,$M45,$P45,$S45,$V45,$Y45,$AB45,$AE45,$AH45),2))</f>
        <v>0</v>
      </c>
      <c r="AM45" s="24">
        <f>IF(AJ45&lt;10,0,+SMALL(($G45,$J45,$M45,$P45,$S45,$V45,$Y45,$AB45,$AE45,$AH45),3))</f>
        <v>0</v>
      </c>
      <c r="AN45" s="24">
        <f t="shared" si="26"/>
        <v>83</v>
      </c>
      <c r="AO45" s="8">
        <f t="shared" si="27"/>
        <v>38</v>
      </c>
    </row>
    <row r="46" spans="2:41">
      <c r="B46" s="60" t="s">
        <v>116</v>
      </c>
      <c r="C46" s="45"/>
      <c r="D46" s="61" t="s">
        <v>5</v>
      </c>
      <c r="E46" s="8" t="str">
        <f>IF(VLOOKUP($B46,'Dames BRUT'!$B$6:$E$74,4,FALSE)="","",(VLOOKUP($B46,'Dames BRUT'!$B$6:$E$74,4,FALSE)))</f>
        <v/>
      </c>
      <c r="F46" s="8" t="str">
        <f>IF(VLOOKUP($B46,'Dames NET'!$B$6:E$74,4,FALSE)="","",(VLOOKUP($B46,'Dames NET'!$B$6:$E$74,4,FALSE)))</f>
        <v/>
      </c>
      <c r="G46" s="76" t="str">
        <f t="shared" si="14"/>
        <v/>
      </c>
      <c r="H46" s="8">
        <f>IF(VLOOKUP($B46,'Dames BRUT'!$B$6:$F$74,5,FALSE)="","",(VLOOKUP($B46,'Dames BRUT'!$B$6:$F$74,5,FALSE)))</f>
        <v>9</v>
      </c>
      <c r="I46" s="8">
        <f>IF(VLOOKUP($B46,'Dames NET'!$B$6:$F$74,5,FALSE)="","",(VLOOKUP($B46,'Dames NET'!$B$6:$F$74,5,FALSE)))</f>
        <v>36</v>
      </c>
      <c r="J46" s="76">
        <f t="shared" si="15"/>
        <v>45</v>
      </c>
      <c r="K46" s="8">
        <f>IF(VLOOKUP($B46,'Dames BRUT'!$B$6:$G$74,6,FALSE)="","",(VLOOKUP($B46,'Dames BRUT'!$B$6:$G$74,6,FALSE)))</f>
        <v>7</v>
      </c>
      <c r="L46" s="8">
        <f>IF(VLOOKUP($B46,'Dames NET'!$B$6:$G$74,6,FALSE)="","",(VLOOKUP($B46,'Dames NET'!$B$6:$G$74,6,FALSE)))</f>
        <v>31</v>
      </c>
      <c r="M46" s="76">
        <f t="shared" si="16"/>
        <v>38</v>
      </c>
      <c r="N46" s="8" t="str">
        <f>IF(VLOOKUP($B46,'Dames BRUT'!$B$6:$H$74,7,FALSE)="","",(VLOOKUP($B46,'Dames BRUT'!$B$6:$H$74,7,FALSE)))</f>
        <v/>
      </c>
      <c r="O46" s="8" t="str">
        <f>IF(VLOOKUP($B46,'Dames NET'!$B$6:$H$74,7,FALSE)="","",(VLOOKUP($B46,'Dames NET'!$B$6:$H$74,7,FALSE)))</f>
        <v/>
      </c>
      <c r="P46" s="76" t="str">
        <f t="shared" si="17"/>
        <v/>
      </c>
      <c r="Q46" s="8" t="str">
        <f>IF(VLOOKUP($B46,'Dames BRUT'!$B$6:$I$74,8,FALSE)="","",(VLOOKUP($B46,'Dames BRUT'!$B$6:$I$74,8,FALSE)))</f>
        <v/>
      </c>
      <c r="R46" s="8" t="str">
        <f>IF(VLOOKUP($B46,'Dames NET'!$B$6:$I$74,8,FALSE)="","",(VLOOKUP($B46,'Dames NET'!$B$6:$I$74,8,FALSE)))</f>
        <v/>
      </c>
      <c r="S46" s="76" t="str">
        <f t="shared" si="18"/>
        <v/>
      </c>
      <c r="T46" s="8" t="str">
        <f>IF(VLOOKUP($B46,'Dames BRUT'!$B$6:$J$74,9,FALSE)="","",(VLOOKUP($B46,'Dames BRUT'!$B$6:$J$74,9,FALSE)))</f>
        <v/>
      </c>
      <c r="U46" s="8" t="str">
        <f>IF(VLOOKUP($B46,'Dames NET'!$B$6:$J$74,9,FALSE)="","",(VLOOKUP($B46,'Dames NET'!$B$6:$J$74,9,FALSE)))</f>
        <v/>
      </c>
      <c r="V46" s="76" t="str">
        <f t="shared" si="19"/>
        <v/>
      </c>
      <c r="W46" s="8" t="str">
        <f>IF(VLOOKUP($B46,'Dames BRUT'!$B$6:$K$74,10,FALSE)="","",(VLOOKUP($B46,'Dames BRUT'!$B$6:$K$74,10,FALSE)))</f>
        <v/>
      </c>
      <c r="X46" s="8" t="str">
        <f>IF(VLOOKUP($B46,'Dames NET'!$B$6:$K$74,10,FALSE)="","",(VLOOKUP($B46,'Dames NET'!$B$6:$K$74,10,FALSE)))</f>
        <v/>
      </c>
      <c r="Y46" s="76" t="str">
        <f t="shared" si="20"/>
        <v/>
      </c>
      <c r="Z46" s="8" t="str">
        <f>IF(VLOOKUP($B46,'Dames BRUT'!$B$6:$L$74,11,FALSE)="","",(VLOOKUP($B46,'Dames BRUT'!$B$6:$L$74,11,FALSE)))</f>
        <v/>
      </c>
      <c r="AA46" s="8" t="str">
        <f>IF(VLOOKUP($B46,'Dames NET'!$B$6:$L$74,11,FALSE)="","",(VLOOKUP($B46,'Dames NET'!$B$6:$L$74,11,FALSE)))</f>
        <v/>
      </c>
      <c r="AB46" s="76" t="str">
        <f t="shared" si="21"/>
        <v/>
      </c>
      <c r="AC46" s="8" t="str">
        <f>IF(VLOOKUP($B46,'Dames BRUT'!$B$6:$M$74,12,FALSE)="","",(VLOOKUP($B46,'Dames BRUT'!$B$6:$M$74,12,FALSE)))</f>
        <v/>
      </c>
      <c r="AD46" s="8" t="str">
        <f>IF(VLOOKUP($B46,'Dames NET'!$B$6:$M$74,12,FALSE)="","",(VLOOKUP($B46,'Dames NET'!$B$6:$M$74,12,FALSE)))</f>
        <v/>
      </c>
      <c r="AE46" s="76" t="str">
        <f t="shared" si="22"/>
        <v/>
      </c>
      <c r="AF46" s="8" t="str">
        <f>IF(VLOOKUP($B46,'Dames BRUT'!$B$6:$N$74,13,FALSE)="","",(VLOOKUP($B46,'Dames BRUT'!$B$6:$N$74,13,FALSE)))</f>
        <v/>
      </c>
      <c r="AG46" s="8" t="str">
        <f>IF(VLOOKUP($B46,'Dames NET'!$B$6:$N$74,13,FALSE)="","",(VLOOKUP($B46,'Dames NET'!$B$6:$N$74,13,FALSE)))</f>
        <v/>
      </c>
      <c r="AH46" s="76" t="str">
        <f t="shared" si="23"/>
        <v/>
      </c>
      <c r="AI46" s="76">
        <f t="shared" si="24"/>
        <v>83</v>
      </c>
      <c r="AJ46" s="24">
        <f t="shared" si="25"/>
        <v>2</v>
      </c>
      <c r="AK46" s="24">
        <f>IF(AJ46&lt;8,0,+SMALL(($G46,$J46,$M46,$P46,$S46,$V46,$Y46,$AB46,$AE46,$AH46),1))</f>
        <v>0</v>
      </c>
      <c r="AL46" s="24">
        <f>IF(AJ46&lt;9,0,+SMALL(($G46,$J46,$M46,$P46,$S46,$V46,$Y46,$AB46,$AE46,$AH46),2))</f>
        <v>0</v>
      </c>
      <c r="AM46" s="24">
        <f>IF(AJ46&lt;10,0,+SMALL(($G46,$J46,$M46,$P46,$S46,$V46,$Y46,$AB46,$AE46,$AH46),3))</f>
        <v>0</v>
      </c>
      <c r="AN46" s="24">
        <f t="shared" si="26"/>
        <v>83</v>
      </c>
      <c r="AO46" s="8">
        <f t="shared" si="27"/>
        <v>38</v>
      </c>
    </row>
    <row r="47" spans="2:41">
      <c r="B47" s="60" t="s">
        <v>293</v>
      </c>
      <c r="C47" s="45"/>
      <c r="D47" s="93" t="s">
        <v>140</v>
      </c>
      <c r="E47" s="8">
        <f>IF(VLOOKUP($B47,'Dames BRUT'!$B$6:$E$74,4,FALSE)="","",(VLOOKUP($B47,'Dames BRUT'!$B$6:$E$74,4,FALSE)))</f>
        <v>0</v>
      </c>
      <c r="F47" s="8">
        <f>IF(VLOOKUP($B47,'Dames NET'!$B$6:E$74,4,FALSE)="","",(VLOOKUP($B47,'Dames NET'!$B$6:$E$74,4,FALSE)))</f>
        <v>0</v>
      </c>
      <c r="G47" s="76">
        <f t="shared" si="14"/>
        <v>0</v>
      </c>
      <c r="H47" s="8" t="str">
        <f>IF(VLOOKUP($B47,'Dames BRUT'!$B$6:$F$74,5,FALSE)="","",(VLOOKUP($B47,'Dames BRUT'!$B$6:$F$74,5,FALSE)))</f>
        <v/>
      </c>
      <c r="I47" s="8" t="str">
        <f>IF(VLOOKUP($B47,'Dames NET'!$B$6:$F$74,5,FALSE)="","",(VLOOKUP($B47,'Dames NET'!$B$6:$F$74,5,FALSE)))</f>
        <v/>
      </c>
      <c r="J47" s="76" t="str">
        <f t="shared" si="15"/>
        <v/>
      </c>
      <c r="K47" s="8" t="str">
        <f>IF(VLOOKUP($B47,'Dames BRUT'!$B$6:$G$74,6,FALSE)="","",(VLOOKUP($B47,'Dames BRUT'!$B$6:$G$74,6,FALSE)))</f>
        <v/>
      </c>
      <c r="L47" s="8" t="str">
        <f>IF(VLOOKUP($B47,'Dames NET'!$B$6:$G$74,6,FALSE)="","",(VLOOKUP($B47,'Dames NET'!$B$6:$G$74,6,FALSE)))</f>
        <v/>
      </c>
      <c r="M47" s="76" t="str">
        <f t="shared" si="16"/>
        <v/>
      </c>
      <c r="N47" s="8" t="str">
        <f>IF(VLOOKUP($B47,'Dames BRUT'!$B$6:$H$74,7,FALSE)="","",(VLOOKUP($B47,'Dames BRUT'!$B$6:$H$74,7,FALSE)))</f>
        <v/>
      </c>
      <c r="O47" s="8" t="str">
        <f>IF(VLOOKUP($B47,'Dames NET'!$B$6:$H$74,7,FALSE)="","",(VLOOKUP($B47,'Dames NET'!$B$6:$H$74,7,FALSE)))</f>
        <v/>
      </c>
      <c r="P47" s="76" t="str">
        <f t="shared" si="17"/>
        <v/>
      </c>
      <c r="Q47" s="8" t="str">
        <f>IF(VLOOKUP($B47,'Dames BRUT'!$B$6:$I$74,8,FALSE)="","",(VLOOKUP($B47,'Dames BRUT'!$B$6:$I$74,8,FALSE)))</f>
        <v/>
      </c>
      <c r="R47" s="8" t="str">
        <f>IF(VLOOKUP($B47,'Dames NET'!$B$6:$I$74,8,FALSE)="","",(VLOOKUP($B47,'Dames NET'!$B$6:$I$74,8,FALSE)))</f>
        <v/>
      </c>
      <c r="S47" s="76" t="str">
        <f t="shared" si="18"/>
        <v/>
      </c>
      <c r="T47" s="8" t="str">
        <f>IF(VLOOKUP($B47,'Dames BRUT'!$B$6:$J$74,9,FALSE)="","",(VLOOKUP($B47,'Dames BRUT'!$B$6:$J$74,9,FALSE)))</f>
        <v/>
      </c>
      <c r="U47" s="8" t="str">
        <f>IF(VLOOKUP($B47,'Dames NET'!$B$6:$J$74,9,FALSE)="","",(VLOOKUP($B47,'Dames NET'!$B$6:$J$74,9,FALSE)))</f>
        <v/>
      </c>
      <c r="V47" s="76" t="str">
        <f t="shared" si="19"/>
        <v/>
      </c>
      <c r="W47" s="8">
        <f>IF(VLOOKUP($B47,'Dames BRUT'!$B$6:$K$74,10,FALSE)="","",(VLOOKUP($B47,'Dames BRUT'!$B$6:$K$74,10,FALSE)))</f>
        <v>12</v>
      </c>
      <c r="X47" s="8">
        <f>IF(VLOOKUP($B47,'Dames NET'!$B$6:$K$74,10,FALSE)="","",(VLOOKUP($B47,'Dames NET'!$B$6:$K$74,10,FALSE)))</f>
        <v>23</v>
      </c>
      <c r="Y47" s="76">
        <f t="shared" si="20"/>
        <v>35</v>
      </c>
      <c r="Z47" s="8">
        <f>IF(VLOOKUP($B47,'Dames BRUT'!$B$6:$L$74,11,FALSE)="","",(VLOOKUP($B47,'Dames BRUT'!$B$6:$L$74,11,FALSE)))</f>
        <v>17</v>
      </c>
      <c r="AA47" s="8">
        <f>IF(VLOOKUP($B47,'Dames NET'!$B$6:$L$74,11,FALSE)="","",(VLOOKUP($B47,'Dames NET'!$B$6:$L$74,11,FALSE)))</f>
        <v>30</v>
      </c>
      <c r="AB47" s="76">
        <f t="shared" si="21"/>
        <v>47</v>
      </c>
      <c r="AC47" s="8" t="str">
        <f>IF(VLOOKUP($B47,'Dames BRUT'!$B$6:$M$74,12,FALSE)="","",(VLOOKUP($B47,'Dames BRUT'!$B$6:$M$74,12,FALSE)))</f>
        <v/>
      </c>
      <c r="AD47" s="8" t="str">
        <f>IF(VLOOKUP($B47,'Dames NET'!$B$6:$M$74,12,FALSE)="","",(VLOOKUP($B47,'Dames NET'!$B$6:$M$74,12,FALSE)))</f>
        <v/>
      </c>
      <c r="AE47" s="76" t="str">
        <f t="shared" si="22"/>
        <v/>
      </c>
      <c r="AF47" s="8" t="str">
        <f>IF(VLOOKUP($B47,'Dames BRUT'!$B$6:$N$74,13,FALSE)="","",(VLOOKUP($B47,'Dames BRUT'!$B$6:$N$74,13,FALSE)))</f>
        <v/>
      </c>
      <c r="AG47" s="8" t="str">
        <f>IF(VLOOKUP($B47,'Dames NET'!$B$6:$N$74,13,FALSE)="","",(VLOOKUP($B47,'Dames NET'!$B$6:$N$74,13,FALSE)))</f>
        <v/>
      </c>
      <c r="AH47" s="76" t="str">
        <f t="shared" si="23"/>
        <v/>
      </c>
      <c r="AI47" s="76">
        <f t="shared" si="24"/>
        <v>82</v>
      </c>
      <c r="AJ47" s="24">
        <f t="shared" si="25"/>
        <v>3</v>
      </c>
      <c r="AK47" s="24">
        <f>IF(AJ47&lt;8,0,+SMALL(($G47,$J47,$M47,$P47,$S47,$V47,$Y47,$AB47,$AE47,$AH47),1))</f>
        <v>0</v>
      </c>
      <c r="AL47" s="24">
        <f>IF(AJ47&lt;9,0,+SMALL(($G47,$J47,$M47,$P47,$S47,$V47,$Y47,$AB47,$AE47,$AH47),2))</f>
        <v>0</v>
      </c>
      <c r="AM47" s="24">
        <f>IF(AJ47&lt;10,0,+SMALL(($G47,$J47,$M47,$P47,$S47,$V47,$Y47,$AB47,$AE47,$AH47),3))</f>
        <v>0</v>
      </c>
      <c r="AN47" s="24">
        <f t="shared" si="26"/>
        <v>82</v>
      </c>
      <c r="AO47" s="8">
        <f t="shared" si="27"/>
        <v>41</v>
      </c>
    </row>
    <row r="48" spans="2:41">
      <c r="B48" s="60" t="s">
        <v>97</v>
      </c>
      <c r="C48" s="45"/>
      <c r="D48" s="62" t="s">
        <v>9</v>
      </c>
      <c r="E48" s="8" t="str">
        <f>IF(VLOOKUP($B48,'Dames BRUT'!$B$6:$E$74,4,FALSE)="","",(VLOOKUP($B48,'Dames BRUT'!$B$6:$E$74,4,FALSE)))</f>
        <v/>
      </c>
      <c r="F48" s="8" t="str">
        <f>IF(VLOOKUP($B48,'Dames NET'!$B$6:E$74,4,FALSE)="","",(VLOOKUP($B48,'Dames NET'!$B$6:$E$74,4,FALSE)))</f>
        <v/>
      </c>
      <c r="G48" s="76" t="str">
        <f t="shared" si="14"/>
        <v/>
      </c>
      <c r="H48" s="8" t="str">
        <f>IF(VLOOKUP($B48,'Dames BRUT'!$B$6:$F$74,5,FALSE)="","",(VLOOKUP($B48,'Dames BRUT'!$B$6:$F$74,5,FALSE)))</f>
        <v/>
      </c>
      <c r="I48" s="8" t="str">
        <f>IF(VLOOKUP($B48,'Dames NET'!$B$6:$F$74,5,FALSE)="","",(VLOOKUP($B48,'Dames NET'!$B$6:$F$74,5,FALSE)))</f>
        <v/>
      </c>
      <c r="J48" s="76" t="str">
        <f t="shared" si="15"/>
        <v/>
      </c>
      <c r="K48" s="8">
        <f>IF(VLOOKUP($B48,'Dames BRUT'!$B$6:$G$74,6,FALSE)="","",(VLOOKUP($B48,'Dames BRUT'!$B$6:$G$74,6,FALSE)))</f>
        <v>12</v>
      </c>
      <c r="L48" s="8">
        <f>IF(VLOOKUP($B48,'Dames NET'!$B$6:$G$74,6,FALSE)="","",(VLOOKUP($B48,'Dames NET'!$B$6:$G$74,6,FALSE)))</f>
        <v>30</v>
      </c>
      <c r="M48" s="76">
        <f t="shared" si="16"/>
        <v>42</v>
      </c>
      <c r="N48" s="8" t="str">
        <f>IF(VLOOKUP($B48,'Dames BRUT'!$B$6:$H$74,7,FALSE)="","",(VLOOKUP($B48,'Dames BRUT'!$B$6:$H$74,7,FALSE)))</f>
        <v/>
      </c>
      <c r="O48" s="8" t="str">
        <f>IF(VLOOKUP($B48,'Dames NET'!$B$6:$H$74,7,FALSE)="","",(VLOOKUP($B48,'Dames NET'!$B$6:$H$74,7,FALSE)))</f>
        <v/>
      </c>
      <c r="P48" s="76" t="str">
        <f t="shared" si="17"/>
        <v/>
      </c>
      <c r="Q48" s="8" t="str">
        <f>IF(VLOOKUP($B48,'Dames BRUT'!$B$6:$I$74,8,FALSE)="","",(VLOOKUP($B48,'Dames BRUT'!$B$6:$I$74,8,FALSE)))</f>
        <v/>
      </c>
      <c r="R48" s="8" t="str">
        <f>IF(VLOOKUP($B48,'Dames NET'!$B$6:$I$74,8,FALSE)="","",(VLOOKUP($B48,'Dames NET'!$B$6:$I$74,8,FALSE)))</f>
        <v/>
      </c>
      <c r="S48" s="76" t="str">
        <f t="shared" si="18"/>
        <v/>
      </c>
      <c r="T48" s="8" t="str">
        <f>IF(VLOOKUP($B48,'Dames BRUT'!$B$6:$J$74,9,FALSE)="","",(VLOOKUP($B48,'Dames BRUT'!$B$6:$J$74,9,FALSE)))</f>
        <v/>
      </c>
      <c r="U48" s="8" t="str">
        <f>IF(VLOOKUP($B48,'Dames NET'!$B$6:$J$74,9,FALSE)="","",(VLOOKUP($B48,'Dames NET'!$B$6:$J$74,9,FALSE)))</f>
        <v/>
      </c>
      <c r="V48" s="76" t="str">
        <f t="shared" si="19"/>
        <v/>
      </c>
      <c r="W48" s="8" t="str">
        <f>IF(VLOOKUP($B48,'Dames BRUT'!$B$6:$K$74,10,FALSE)="","",(VLOOKUP($B48,'Dames BRUT'!$B$6:$K$74,10,FALSE)))</f>
        <v/>
      </c>
      <c r="X48" s="8" t="str">
        <f>IF(VLOOKUP($B48,'Dames NET'!$B$6:$K$74,10,FALSE)="","",(VLOOKUP($B48,'Dames NET'!$B$6:$K$74,10,FALSE)))</f>
        <v/>
      </c>
      <c r="Y48" s="76" t="str">
        <f t="shared" si="20"/>
        <v/>
      </c>
      <c r="Z48" s="8" t="str">
        <f>IF(VLOOKUP($B48,'Dames BRUT'!$B$6:$L$74,11,FALSE)="","",(VLOOKUP($B48,'Dames BRUT'!$B$6:$L$74,11,FALSE)))</f>
        <v/>
      </c>
      <c r="AA48" s="8" t="str">
        <f>IF(VLOOKUP($B48,'Dames NET'!$B$6:$L$74,11,FALSE)="","",(VLOOKUP($B48,'Dames NET'!$B$6:$L$74,11,FALSE)))</f>
        <v/>
      </c>
      <c r="AB48" s="76" t="str">
        <f t="shared" si="21"/>
        <v/>
      </c>
      <c r="AC48" s="8" t="str">
        <f>IF(VLOOKUP($B48,'Dames BRUT'!$B$6:$M$74,12,FALSE)="","",(VLOOKUP($B48,'Dames BRUT'!$B$6:$M$74,12,FALSE)))</f>
        <v/>
      </c>
      <c r="AD48" s="8" t="str">
        <f>IF(VLOOKUP($B48,'Dames NET'!$B$6:$M$74,12,FALSE)="","",(VLOOKUP($B48,'Dames NET'!$B$6:$M$74,12,FALSE)))</f>
        <v/>
      </c>
      <c r="AE48" s="76" t="str">
        <f t="shared" si="22"/>
        <v/>
      </c>
      <c r="AF48" s="8">
        <f>IF(VLOOKUP($B48,'Dames BRUT'!$B$6:$N$74,13,FALSE)="","",(VLOOKUP($B48,'Dames BRUT'!$B$6:$N$74,13,FALSE)))</f>
        <v>10</v>
      </c>
      <c r="AG48" s="8">
        <f>IF(VLOOKUP($B48,'Dames NET'!$B$6:$N$74,13,FALSE)="","",(VLOOKUP($B48,'Dames NET'!$B$6:$N$74,13,FALSE)))</f>
        <v>30</v>
      </c>
      <c r="AH48" s="76">
        <f t="shared" si="23"/>
        <v>40</v>
      </c>
      <c r="AI48" s="76">
        <f t="shared" si="24"/>
        <v>82</v>
      </c>
      <c r="AJ48" s="24">
        <f t="shared" si="25"/>
        <v>2</v>
      </c>
      <c r="AK48" s="24">
        <f>IF(AJ48&lt;8,0,+SMALL(($G48,$J48,$M48,$P48,$S48,$V48,$Y48,$AB48,$AE48,$AH48),1))</f>
        <v>0</v>
      </c>
      <c r="AL48" s="24">
        <f>IF(AJ48&lt;9,0,+SMALL(($G48,$J48,$M48,$P48,$S48,$V48,$Y48,$AB48,$AE48,$AH48),2))</f>
        <v>0</v>
      </c>
      <c r="AM48" s="24">
        <f>IF(AJ48&lt;10,0,+SMALL(($G48,$J48,$M48,$P48,$S48,$V48,$Y48,$AB48,$AE48,$AH48),3))</f>
        <v>0</v>
      </c>
      <c r="AN48" s="24">
        <f t="shared" si="26"/>
        <v>82</v>
      </c>
      <c r="AO48" s="8">
        <f t="shared" si="27"/>
        <v>41</v>
      </c>
    </row>
    <row r="49" spans="2:41">
      <c r="B49" s="60" t="s">
        <v>219</v>
      </c>
      <c r="C49" s="45"/>
      <c r="D49" s="89" t="s">
        <v>132</v>
      </c>
      <c r="E49" s="8" t="str">
        <f>IF(VLOOKUP($B49,'Dames BRUT'!$B$6:$E$74,4,FALSE)="","",(VLOOKUP($B49,'Dames BRUT'!$B$6:$E$74,4,FALSE)))</f>
        <v/>
      </c>
      <c r="F49" s="8" t="str">
        <f>IF(VLOOKUP($B49,'Dames NET'!$B$6:E$74,4,FALSE)="","",(VLOOKUP($B49,'Dames NET'!$B$6:$E$74,4,FALSE)))</f>
        <v/>
      </c>
      <c r="G49" s="76" t="str">
        <f t="shared" si="14"/>
        <v/>
      </c>
      <c r="H49" s="8">
        <f>IF(VLOOKUP($B49,'Dames BRUT'!$B$6:$F$74,5,FALSE)="","",(VLOOKUP($B49,'Dames BRUT'!$B$6:$F$74,5,FALSE)))</f>
        <v>6</v>
      </c>
      <c r="I49" s="8">
        <f>IF(VLOOKUP($B49,'Dames NET'!$B$6:$F$74,5,FALSE)="","",(VLOOKUP($B49,'Dames NET'!$B$6:$F$74,5,FALSE)))</f>
        <v>29</v>
      </c>
      <c r="J49" s="76">
        <f t="shared" si="15"/>
        <v>35</v>
      </c>
      <c r="K49" s="8">
        <f>IF(VLOOKUP($B49,'Dames BRUT'!$B$6:$G$74,6,FALSE)="","",(VLOOKUP($B49,'Dames BRUT'!$B$6:$G$74,6,FALSE)))</f>
        <v>9</v>
      </c>
      <c r="L49" s="8">
        <f>IF(VLOOKUP($B49,'Dames NET'!$B$6:$G$74,6,FALSE)="","",(VLOOKUP($B49,'Dames NET'!$B$6:$G$74,6,FALSE)))</f>
        <v>31</v>
      </c>
      <c r="M49" s="76">
        <f t="shared" si="16"/>
        <v>40</v>
      </c>
      <c r="N49" s="8" t="str">
        <f>IF(VLOOKUP($B49,'Dames BRUT'!$B$6:$H$74,7,FALSE)="","",(VLOOKUP($B49,'Dames BRUT'!$B$6:$H$74,7,FALSE)))</f>
        <v/>
      </c>
      <c r="O49" s="8" t="str">
        <f>IF(VLOOKUP($B49,'Dames NET'!$B$6:$H$74,7,FALSE)="","",(VLOOKUP($B49,'Dames NET'!$B$6:$H$74,7,FALSE)))</f>
        <v/>
      </c>
      <c r="P49" s="76" t="str">
        <f t="shared" si="17"/>
        <v/>
      </c>
      <c r="Q49" s="8" t="str">
        <f>IF(VLOOKUP($B49,'Dames BRUT'!$B$6:$I$74,8,FALSE)="","",(VLOOKUP($B49,'Dames BRUT'!$B$6:$I$74,8,FALSE)))</f>
        <v/>
      </c>
      <c r="R49" s="8" t="str">
        <f>IF(VLOOKUP($B49,'Dames NET'!$B$6:$I$74,8,FALSE)="","",(VLOOKUP($B49,'Dames NET'!$B$6:$I$74,8,FALSE)))</f>
        <v/>
      </c>
      <c r="S49" s="76" t="str">
        <f t="shared" si="18"/>
        <v/>
      </c>
      <c r="T49" s="8" t="str">
        <f>IF(VLOOKUP($B49,'Dames BRUT'!$B$6:$J$74,9,FALSE)="","",(VLOOKUP($B49,'Dames BRUT'!$B$6:$J$74,9,FALSE)))</f>
        <v/>
      </c>
      <c r="U49" s="8" t="str">
        <f>IF(VLOOKUP($B49,'Dames NET'!$B$6:$J$74,9,FALSE)="","",(VLOOKUP($B49,'Dames NET'!$B$6:$J$74,9,FALSE)))</f>
        <v/>
      </c>
      <c r="V49" s="76" t="str">
        <f t="shared" si="19"/>
        <v/>
      </c>
      <c r="W49" s="8" t="str">
        <f>IF(VLOOKUP($B49,'Dames BRUT'!$B$6:$K$74,10,FALSE)="","",(VLOOKUP($B49,'Dames BRUT'!$B$6:$K$74,10,FALSE)))</f>
        <v/>
      </c>
      <c r="X49" s="8" t="str">
        <f>IF(VLOOKUP($B49,'Dames NET'!$B$6:$K$74,10,FALSE)="","",(VLOOKUP($B49,'Dames NET'!$B$6:$K$74,10,FALSE)))</f>
        <v/>
      </c>
      <c r="Y49" s="76" t="str">
        <f t="shared" si="20"/>
        <v/>
      </c>
      <c r="Z49" s="8" t="str">
        <f>IF(VLOOKUP($B49,'Dames BRUT'!$B$6:$L$74,11,FALSE)="","",(VLOOKUP($B49,'Dames BRUT'!$B$6:$L$74,11,FALSE)))</f>
        <v/>
      </c>
      <c r="AA49" s="8" t="str">
        <f>IF(VLOOKUP($B49,'Dames NET'!$B$6:$L$74,11,FALSE)="","",(VLOOKUP($B49,'Dames NET'!$B$6:$L$74,11,FALSE)))</f>
        <v/>
      </c>
      <c r="AB49" s="76" t="str">
        <f t="shared" si="21"/>
        <v/>
      </c>
      <c r="AC49" s="8" t="str">
        <f>IF(VLOOKUP($B49,'Dames BRUT'!$B$6:$M$74,12,FALSE)="","",(VLOOKUP($B49,'Dames BRUT'!$B$6:$M$74,12,FALSE)))</f>
        <v/>
      </c>
      <c r="AD49" s="8" t="str">
        <f>IF(VLOOKUP($B49,'Dames NET'!$B$6:$M$74,12,FALSE)="","",(VLOOKUP($B49,'Dames NET'!$B$6:$M$74,12,FALSE)))</f>
        <v/>
      </c>
      <c r="AE49" s="76" t="str">
        <f t="shared" si="22"/>
        <v/>
      </c>
      <c r="AF49" s="8" t="str">
        <f>IF(VLOOKUP($B49,'Dames BRUT'!$B$6:$N$74,13,FALSE)="","",(VLOOKUP($B49,'Dames BRUT'!$B$6:$N$74,13,FALSE)))</f>
        <v/>
      </c>
      <c r="AG49" s="8" t="str">
        <f>IF(VLOOKUP($B49,'Dames NET'!$B$6:$N$74,13,FALSE)="","",(VLOOKUP($B49,'Dames NET'!$B$6:$N$74,13,FALSE)))</f>
        <v/>
      </c>
      <c r="AH49" s="76" t="str">
        <f t="shared" si="23"/>
        <v/>
      </c>
      <c r="AI49" s="76">
        <f t="shared" si="24"/>
        <v>75</v>
      </c>
      <c r="AJ49" s="24">
        <f t="shared" si="25"/>
        <v>2</v>
      </c>
      <c r="AK49" s="24">
        <f>IF(AJ49&lt;8,0,+SMALL(($G49,$J49,$M49,$P49,$S49,$V49,$Y49,$AB49,$AE49,$AH49),1))</f>
        <v>0</v>
      </c>
      <c r="AL49" s="24">
        <f>IF(AJ49&lt;9,0,+SMALL(($G49,$J49,$M49,$P49,$S49,$V49,$Y49,$AB49,$AE49,$AH49),2))</f>
        <v>0</v>
      </c>
      <c r="AM49" s="24">
        <f>IF(AJ49&lt;10,0,+SMALL(($G49,$J49,$M49,$P49,$S49,$V49,$Y49,$AB49,$AE49,$AH49),3))</f>
        <v>0</v>
      </c>
      <c r="AN49" s="24">
        <f t="shared" si="26"/>
        <v>75</v>
      </c>
      <c r="AO49" s="8">
        <f t="shared" si="27"/>
        <v>43</v>
      </c>
    </row>
    <row r="50" spans="2:41">
      <c r="B50" s="60" t="s">
        <v>217</v>
      </c>
      <c r="C50" s="45"/>
      <c r="D50" s="89" t="s">
        <v>132</v>
      </c>
      <c r="E50" s="8" t="str">
        <f>IF(VLOOKUP($B50,'Dames BRUT'!$B$6:$E$74,4,FALSE)="","",(VLOOKUP($B50,'Dames BRUT'!$B$6:$E$74,4,FALSE)))</f>
        <v/>
      </c>
      <c r="F50" s="8" t="str">
        <f>IF(VLOOKUP($B50,'Dames NET'!$B$6:E$74,4,FALSE)="","",(VLOOKUP($B50,'Dames NET'!$B$6:$E$74,4,FALSE)))</f>
        <v/>
      </c>
      <c r="G50" s="76" t="str">
        <f t="shared" si="14"/>
        <v/>
      </c>
      <c r="H50" s="8">
        <f>IF(VLOOKUP($B50,'Dames BRUT'!$B$6:$F$74,5,FALSE)="","",(VLOOKUP($B50,'Dames BRUT'!$B$6:$F$74,5,FALSE)))</f>
        <v>5</v>
      </c>
      <c r="I50" s="8">
        <f>IF(VLOOKUP($B50,'Dames NET'!$B$6:$F$74,5,FALSE)="","",(VLOOKUP($B50,'Dames NET'!$B$6:$F$74,5,FALSE)))</f>
        <v>29</v>
      </c>
      <c r="J50" s="76">
        <f t="shared" si="15"/>
        <v>34</v>
      </c>
      <c r="K50" s="8">
        <f>IF(VLOOKUP($B50,'Dames BRUT'!$B$6:$G$74,6,FALSE)="","",(VLOOKUP($B50,'Dames BRUT'!$B$6:$G$74,6,FALSE)))</f>
        <v>6</v>
      </c>
      <c r="L50" s="8">
        <f>IF(VLOOKUP($B50,'Dames NET'!$B$6:$G$74,6,FALSE)="","",(VLOOKUP($B50,'Dames NET'!$B$6:$G$74,6,FALSE)))</f>
        <v>29</v>
      </c>
      <c r="M50" s="76">
        <f t="shared" si="16"/>
        <v>35</v>
      </c>
      <c r="N50" s="8" t="str">
        <f>IF(VLOOKUP($B50,'Dames BRUT'!$B$6:$H$74,7,FALSE)="","",(VLOOKUP($B50,'Dames BRUT'!$B$6:$H$74,7,FALSE)))</f>
        <v/>
      </c>
      <c r="O50" s="8" t="str">
        <f>IF(VLOOKUP($B50,'Dames NET'!$B$6:$H$74,7,FALSE)="","",(VLOOKUP($B50,'Dames NET'!$B$6:$H$74,7,FALSE)))</f>
        <v/>
      </c>
      <c r="P50" s="76" t="str">
        <f t="shared" si="17"/>
        <v/>
      </c>
      <c r="Q50" s="8" t="str">
        <f>IF(VLOOKUP($B50,'Dames BRUT'!$B$6:$I$74,8,FALSE)="","",(VLOOKUP($B50,'Dames BRUT'!$B$6:$I$74,8,FALSE)))</f>
        <v/>
      </c>
      <c r="R50" s="8" t="str">
        <f>IF(VLOOKUP($B50,'Dames NET'!$B$6:$I$74,8,FALSE)="","",(VLOOKUP($B50,'Dames NET'!$B$6:$I$74,8,FALSE)))</f>
        <v/>
      </c>
      <c r="S50" s="76" t="str">
        <f t="shared" si="18"/>
        <v/>
      </c>
      <c r="T50" s="8" t="str">
        <f>IF(VLOOKUP($B50,'Dames BRUT'!$B$6:$J$74,9,FALSE)="","",(VLOOKUP($B50,'Dames BRUT'!$B$6:$J$74,9,FALSE)))</f>
        <v/>
      </c>
      <c r="U50" s="8" t="str">
        <f>IF(VLOOKUP($B50,'Dames NET'!$B$6:$J$74,9,FALSE)="","",(VLOOKUP($B50,'Dames NET'!$B$6:$J$74,9,FALSE)))</f>
        <v/>
      </c>
      <c r="V50" s="76" t="str">
        <f t="shared" si="19"/>
        <v/>
      </c>
      <c r="W50" s="8" t="str">
        <f>IF(VLOOKUP($B50,'Dames BRUT'!$B$6:$K$74,10,FALSE)="","",(VLOOKUP($B50,'Dames BRUT'!$B$6:$K$74,10,FALSE)))</f>
        <v/>
      </c>
      <c r="X50" s="8" t="str">
        <f>IF(VLOOKUP($B50,'Dames NET'!$B$6:$K$74,10,FALSE)="","",(VLOOKUP($B50,'Dames NET'!$B$6:$K$74,10,FALSE)))</f>
        <v/>
      </c>
      <c r="Y50" s="76" t="str">
        <f t="shared" si="20"/>
        <v/>
      </c>
      <c r="Z50" s="8" t="str">
        <f>IF(VLOOKUP($B50,'Dames BRUT'!$B$6:$L$74,11,FALSE)="","",(VLOOKUP($B50,'Dames BRUT'!$B$6:$L$74,11,FALSE)))</f>
        <v/>
      </c>
      <c r="AA50" s="8" t="str">
        <f>IF(VLOOKUP($B50,'Dames NET'!$B$6:$L$74,11,FALSE)="","",(VLOOKUP($B50,'Dames NET'!$B$6:$L$74,11,FALSE)))</f>
        <v/>
      </c>
      <c r="AB50" s="76" t="str">
        <f t="shared" si="21"/>
        <v/>
      </c>
      <c r="AC50" s="8" t="str">
        <f>IF(VLOOKUP($B50,'Dames BRUT'!$B$6:$M$74,12,FALSE)="","",(VLOOKUP($B50,'Dames BRUT'!$B$6:$M$74,12,FALSE)))</f>
        <v/>
      </c>
      <c r="AD50" s="8" t="str">
        <f>IF(VLOOKUP($B50,'Dames NET'!$B$6:$M$74,12,FALSE)="","",(VLOOKUP($B50,'Dames NET'!$B$6:$M$74,12,FALSE)))</f>
        <v/>
      </c>
      <c r="AE50" s="76" t="str">
        <f t="shared" si="22"/>
        <v/>
      </c>
      <c r="AF50" s="8" t="str">
        <f>IF(VLOOKUP($B50,'Dames BRUT'!$B$6:$N$74,13,FALSE)="","",(VLOOKUP($B50,'Dames BRUT'!$B$6:$N$74,13,FALSE)))</f>
        <v/>
      </c>
      <c r="AG50" s="8" t="str">
        <f>IF(VLOOKUP($B50,'Dames NET'!$B$6:$N$74,13,FALSE)="","",(VLOOKUP($B50,'Dames NET'!$B$6:$N$74,13,FALSE)))</f>
        <v/>
      </c>
      <c r="AH50" s="76" t="str">
        <f t="shared" si="23"/>
        <v/>
      </c>
      <c r="AI50" s="76">
        <f t="shared" si="24"/>
        <v>69</v>
      </c>
      <c r="AJ50" s="24">
        <f t="shared" si="25"/>
        <v>2</v>
      </c>
      <c r="AK50" s="24">
        <f>IF(AJ50&lt;8,0,+SMALL(($G50,$J50,$M50,$P50,$S50,$V50,$Y50,$AB50,$AE50,$AH50),1))</f>
        <v>0</v>
      </c>
      <c r="AL50" s="24">
        <f>IF(AJ50&lt;9,0,+SMALL(($G50,$J50,$M50,$P50,$S50,$V50,$Y50,$AB50,$AE50,$AH50),2))</f>
        <v>0</v>
      </c>
      <c r="AM50" s="24">
        <f>IF(AJ50&lt;10,0,+SMALL(($G50,$J50,$M50,$P50,$S50,$V50,$Y50,$AB50,$AE50,$AH50),3))</f>
        <v>0</v>
      </c>
      <c r="AN50" s="24">
        <f t="shared" si="26"/>
        <v>69</v>
      </c>
      <c r="AO50" s="8">
        <f t="shared" si="27"/>
        <v>44</v>
      </c>
    </row>
    <row r="51" spans="2:41">
      <c r="B51" s="60" t="s">
        <v>136</v>
      </c>
      <c r="C51" s="45"/>
      <c r="D51" s="94" t="s">
        <v>20</v>
      </c>
      <c r="E51" s="8" t="str">
        <f>IF(VLOOKUP($B51,'Dames BRUT'!$B$6:$E$74,4,FALSE)="","",(VLOOKUP($B51,'Dames BRUT'!$B$6:$E$74,4,FALSE)))</f>
        <v/>
      </c>
      <c r="F51" s="8" t="str">
        <f>IF(VLOOKUP($B51,'Dames NET'!$B$6:E$74,4,FALSE)="","",(VLOOKUP($B51,'Dames NET'!$B$6:$E$74,4,FALSE)))</f>
        <v/>
      </c>
      <c r="G51" s="76" t="str">
        <f t="shared" si="14"/>
        <v/>
      </c>
      <c r="H51" s="8" t="str">
        <f>IF(VLOOKUP($B51,'Dames BRUT'!$B$6:$F$74,5,FALSE)="","",(VLOOKUP($B51,'Dames BRUT'!$B$6:$F$74,5,FALSE)))</f>
        <v/>
      </c>
      <c r="I51" s="8" t="str">
        <f>IF(VLOOKUP($B51,'Dames NET'!$B$6:$F$74,5,FALSE)="","",(VLOOKUP($B51,'Dames NET'!$B$6:$F$74,5,FALSE)))</f>
        <v/>
      </c>
      <c r="J51" s="76" t="str">
        <f t="shared" si="15"/>
        <v/>
      </c>
      <c r="K51" s="8">
        <f>IF(VLOOKUP($B51,'Dames BRUT'!$B$6:$G$74,6,FALSE)="","",(VLOOKUP($B51,'Dames BRUT'!$B$6:$G$74,6,FALSE)))</f>
        <v>19</v>
      </c>
      <c r="L51" s="8">
        <f>IF(VLOOKUP($B51,'Dames NET'!$B$6:$G$74,6,FALSE)="","",(VLOOKUP($B51,'Dames NET'!$B$6:$G$74,6,FALSE)))</f>
        <v>38</v>
      </c>
      <c r="M51" s="76">
        <f t="shared" si="16"/>
        <v>57</v>
      </c>
      <c r="N51" s="8" t="str">
        <f>IF(VLOOKUP($B51,'Dames BRUT'!$B$6:$H$74,7,FALSE)="","",(VLOOKUP($B51,'Dames BRUT'!$B$6:$H$74,7,FALSE)))</f>
        <v/>
      </c>
      <c r="O51" s="8" t="str">
        <f>IF(VLOOKUP($B51,'Dames NET'!$B$6:$H$74,7,FALSE)="","",(VLOOKUP($B51,'Dames NET'!$B$6:$H$74,7,FALSE)))</f>
        <v/>
      </c>
      <c r="P51" s="76" t="str">
        <f t="shared" si="17"/>
        <v/>
      </c>
      <c r="Q51" s="8" t="str">
        <f>IF(VLOOKUP($B51,'Dames BRUT'!$B$6:$I$74,8,FALSE)="","",(VLOOKUP($B51,'Dames BRUT'!$B$6:$I$74,8,FALSE)))</f>
        <v/>
      </c>
      <c r="R51" s="8" t="str">
        <f>IF(VLOOKUP($B51,'Dames NET'!$B$6:$I$74,8,FALSE)="","",(VLOOKUP($B51,'Dames NET'!$B$6:$I$74,8,FALSE)))</f>
        <v/>
      </c>
      <c r="S51" s="76" t="str">
        <f t="shared" si="18"/>
        <v/>
      </c>
      <c r="T51" s="8" t="str">
        <f>IF(VLOOKUP($B51,'Dames BRUT'!$B$6:$J$74,9,FALSE)="","",(VLOOKUP($B51,'Dames BRUT'!$B$6:$J$74,9,FALSE)))</f>
        <v/>
      </c>
      <c r="U51" s="8" t="str">
        <f>IF(VLOOKUP($B51,'Dames NET'!$B$6:$J$74,9,FALSE)="","",(VLOOKUP($B51,'Dames NET'!$B$6:$J$74,9,FALSE)))</f>
        <v/>
      </c>
      <c r="V51" s="76" t="str">
        <f t="shared" si="19"/>
        <v/>
      </c>
      <c r="W51" s="8" t="str">
        <f>IF(VLOOKUP($B51,'Dames BRUT'!$B$6:$K$74,10,FALSE)="","",(VLOOKUP($B51,'Dames BRUT'!$B$6:$K$74,10,FALSE)))</f>
        <v/>
      </c>
      <c r="X51" s="8" t="str">
        <f>IF(VLOOKUP($B51,'Dames NET'!$B$6:$K$74,10,FALSE)="","",(VLOOKUP($B51,'Dames NET'!$B$6:$K$74,10,FALSE)))</f>
        <v/>
      </c>
      <c r="Y51" s="76" t="str">
        <f t="shared" si="20"/>
        <v/>
      </c>
      <c r="Z51" s="8" t="str">
        <f>IF(VLOOKUP($B51,'Dames BRUT'!$B$6:$L$74,11,FALSE)="","",(VLOOKUP($B51,'Dames BRUT'!$B$6:$L$74,11,FALSE)))</f>
        <v/>
      </c>
      <c r="AA51" s="8" t="str">
        <f>IF(VLOOKUP($B51,'Dames NET'!$B$6:$L$74,11,FALSE)="","",(VLOOKUP($B51,'Dames NET'!$B$6:$L$74,11,FALSE)))</f>
        <v/>
      </c>
      <c r="AB51" s="76" t="str">
        <f t="shared" si="21"/>
        <v/>
      </c>
      <c r="AC51" s="8" t="str">
        <f>IF(VLOOKUP($B51,'Dames BRUT'!$B$6:$M$74,12,FALSE)="","",(VLOOKUP($B51,'Dames BRUT'!$B$6:$M$74,12,FALSE)))</f>
        <v/>
      </c>
      <c r="AD51" s="8" t="str">
        <f>IF(VLOOKUP($B51,'Dames NET'!$B$6:$M$74,12,FALSE)="","",(VLOOKUP($B51,'Dames NET'!$B$6:$M$74,12,FALSE)))</f>
        <v/>
      </c>
      <c r="AE51" s="76" t="str">
        <f t="shared" si="22"/>
        <v/>
      </c>
      <c r="AF51" s="8" t="str">
        <f>IF(VLOOKUP($B51,'Dames BRUT'!$B$6:$N$74,13,FALSE)="","",(VLOOKUP($B51,'Dames BRUT'!$B$6:$N$74,13,FALSE)))</f>
        <v/>
      </c>
      <c r="AG51" s="8" t="str">
        <f>IF(VLOOKUP($B51,'Dames NET'!$B$6:$N$74,13,FALSE)="","",(VLOOKUP($B51,'Dames NET'!$B$6:$N$74,13,FALSE)))</f>
        <v/>
      </c>
      <c r="AH51" s="76" t="str">
        <f t="shared" si="23"/>
        <v/>
      </c>
      <c r="AI51" s="76">
        <f t="shared" si="24"/>
        <v>57</v>
      </c>
      <c r="AJ51" s="24">
        <f t="shared" si="25"/>
        <v>1</v>
      </c>
      <c r="AK51" s="24">
        <f>IF(AJ51&lt;8,0,+SMALL(($G51,$J51,$M51,$P51,$S51,$V51,$Y51,$AB51,$AE51,$AH51),1))</f>
        <v>0</v>
      </c>
      <c r="AL51" s="24">
        <f>IF(AJ51&lt;9,0,+SMALL(($G51,$J51,$M51,$P51,$S51,$V51,$Y51,$AB51,$AE51,$AH51),2))</f>
        <v>0</v>
      </c>
      <c r="AM51" s="24">
        <f>IF(AJ51&lt;10,0,+SMALL(($G51,$J51,$M51,$P51,$S51,$V51,$Y51,$AB51,$AE51,$AH51),3))</f>
        <v>0</v>
      </c>
      <c r="AN51" s="24">
        <f t="shared" si="26"/>
        <v>57</v>
      </c>
      <c r="AO51" s="8">
        <f t="shared" si="27"/>
        <v>45</v>
      </c>
    </row>
    <row r="52" spans="2:41">
      <c r="B52" s="60" t="s">
        <v>179</v>
      </c>
      <c r="C52" s="45"/>
      <c r="D52" s="64" t="s">
        <v>61</v>
      </c>
      <c r="E52" s="8">
        <f>IF(VLOOKUP($B52,'Dames BRUT'!$B$6:$E$74,4,FALSE)="","",(VLOOKUP($B52,'Dames BRUT'!$B$6:$E$74,4,FALSE)))</f>
        <v>17</v>
      </c>
      <c r="F52" s="8">
        <f>IF(VLOOKUP($B52,'Dames NET'!$B$6:E$74,4,FALSE)="","",(VLOOKUP($B52,'Dames NET'!$B$6:$E$74,4,FALSE)))</f>
        <v>37</v>
      </c>
      <c r="G52" s="76">
        <f t="shared" si="14"/>
        <v>54</v>
      </c>
      <c r="H52" s="8" t="str">
        <f>IF(VLOOKUP($B52,'Dames BRUT'!$B$6:$F$74,5,FALSE)="","",(VLOOKUP($B52,'Dames BRUT'!$B$6:$F$74,5,FALSE)))</f>
        <v/>
      </c>
      <c r="I52" s="8" t="str">
        <f>IF(VLOOKUP($B52,'Dames NET'!$B$6:$F$74,5,FALSE)="","",(VLOOKUP($B52,'Dames NET'!$B$6:$F$74,5,FALSE)))</f>
        <v/>
      </c>
      <c r="J52" s="76" t="str">
        <f t="shared" si="15"/>
        <v/>
      </c>
      <c r="K52" s="8" t="str">
        <f>IF(VLOOKUP($B52,'Dames BRUT'!$B$6:$G$74,6,FALSE)="","",(VLOOKUP($B52,'Dames BRUT'!$B$6:$G$74,6,FALSE)))</f>
        <v/>
      </c>
      <c r="L52" s="8" t="str">
        <f>IF(VLOOKUP($B52,'Dames NET'!$B$6:$G$74,6,FALSE)="","",(VLOOKUP($B52,'Dames NET'!$B$6:$G$74,6,FALSE)))</f>
        <v/>
      </c>
      <c r="M52" s="76" t="str">
        <f t="shared" si="16"/>
        <v/>
      </c>
      <c r="N52" s="8" t="str">
        <f>IF(VLOOKUP($B52,'Dames BRUT'!$B$6:$H$74,7,FALSE)="","",(VLOOKUP($B52,'Dames BRUT'!$B$6:$H$74,7,FALSE)))</f>
        <v/>
      </c>
      <c r="O52" s="8" t="str">
        <f>IF(VLOOKUP($B52,'Dames NET'!$B$6:$H$74,7,FALSE)="","",(VLOOKUP($B52,'Dames NET'!$B$6:$H$74,7,FALSE)))</f>
        <v/>
      </c>
      <c r="P52" s="76" t="str">
        <f t="shared" si="17"/>
        <v/>
      </c>
      <c r="Q52" s="8" t="str">
        <f>IF(VLOOKUP($B52,'Dames BRUT'!$B$6:$I$74,8,FALSE)="","",(VLOOKUP($B52,'Dames BRUT'!$B$6:$I$74,8,FALSE)))</f>
        <v/>
      </c>
      <c r="R52" s="8" t="str">
        <f>IF(VLOOKUP($B52,'Dames NET'!$B$6:$I$74,8,FALSE)="","",(VLOOKUP($B52,'Dames NET'!$B$6:$I$74,8,FALSE)))</f>
        <v/>
      </c>
      <c r="S52" s="76" t="str">
        <f t="shared" si="18"/>
        <v/>
      </c>
      <c r="T52" s="8" t="str">
        <f>IF(VLOOKUP($B52,'Dames BRUT'!$B$6:$J$74,9,FALSE)="","",(VLOOKUP($B52,'Dames BRUT'!$B$6:$J$74,9,FALSE)))</f>
        <v/>
      </c>
      <c r="U52" s="8" t="str">
        <f>IF(VLOOKUP($B52,'Dames NET'!$B$6:$J$74,9,FALSE)="","",(VLOOKUP($B52,'Dames NET'!$B$6:$J$74,9,FALSE)))</f>
        <v/>
      </c>
      <c r="V52" s="76" t="str">
        <f t="shared" si="19"/>
        <v/>
      </c>
      <c r="W52" s="8" t="str">
        <f>IF(VLOOKUP($B52,'Dames BRUT'!$B$6:$K$74,10,FALSE)="","",(VLOOKUP($B52,'Dames BRUT'!$B$6:$K$74,10,FALSE)))</f>
        <v/>
      </c>
      <c r="X52" s="8" t="str">
        <f>IF(VLOOKUP($B52,'Dames NET'!$B$6:$K$74,10,FALSE)="","",(VLOOKUP($B52,'Dames NET'!$B$6:$K$74,10,FALSE)))</f>
        <v/>
      </c>
      <c r="Y52" s="76" t="str">
        <f t="shared" si="20"/>
        <v/>
      </c>
      <c r="Z52" s="8" t="str">
        <f>IF(VLOOKUP($B52,'Dames BRUT'!$B$6:$L$74,11,FALSE)="","",(VLOOKUP($B52,'Dames BRUT'!$B$6:$L$74,11,FALSE)))</f>
        <v/>
      </c>
      <c r="AA52" s="8" t="str">
        <f>IF(VLOOKUP($B52,'Dames NET'!$B$6:$L$74,11,FALSE)="","",(VLOOKUP($B52,'Dames NET'!$B$6:$L$74,11,FALSE)))</f>
        <v/>
      </c>
      <c r="AB52" s="76" t="str">
        <f t="shared" si="21"/>
        <v/>
      </c>
      <c r="AC52" s="8" t="str">
        <f>IF(VLOOKUP($B52,'Dames BRUT'!$B$6:$M$74,12,FALSE)="","",(VLOOKUP($B52,'Dames BRUT'!$B$6:$M$74,12,FALSE)))</f>
        <v/>
      </c>
      <c r="AD52" s="8" t="str">
        <f>IF(VLOOKUP($B52,'Dames NET'!$B$6:$M$74,12,FALSE)="","",(VLOOKUP($B52,'Dames NET'!$B$6:$M$74,12,FALSE)))</f>
        <v/>
      </c>
      <c r="AE52" s="76" t="str">
        <f t="shared" si="22"/>
        <v/>
      </c>
      <c r="AF52" s="8" t="str">
        <f>IF(VLOOKUP($B52,'Dames BRUT'!$B$6:$N$74,13,FALSE)="","",(VLOOKUP($B52,'Dames BRUT'!$B$6:$N$74,13,FALSE)))</f>
        <v/>
      </c>
      <c r="AG52" s="8" t="str">
        <f>IF(VLOOKUP($B52,'Dames NET'!$B$6:$N$74,13,FALSE)="","",(VLOOKUP($B52,'Dames NET'!$B$6:$N$74,13,FALSE)))</f>
        <v/>
      </c>
      <c r="AH52" s="76" t="str">
        <f t="shared" si="23"/>
        <v/>
      </c>
      <c r="AI52" s="76">
        <f t="shared" si="24"/>
        <v>54</v>
      </c>
      <c r="AJ52" s="24">
        <f t="shared" si="25"/>
        <v>1</v>
      </c>
      <c r="AK52" s="24">
        <f>IF(AJ52&lt;8,0,+SMALL(($G52,$J52,$M52,$P52,$S52,$V52,$Y52,$AB52,$AE52,$AH52),1))</f>
        <v>0</v>
      </c>
      <c r="AL52" s="24">
        <f>IF(AJ52&lt;9,0,+SMALL(($G52,$J52,$M52,$P52,$S52,$V52,$Y52,$AB52,$AE52,$AH52),2))</f>
        <v>0</v>
      </c>
      <c r="AM52" s="24">
        <f>IF(AJ52&lt;10,0,+SMALL(($G52,$J52,$M52,$P52,$S52,$V52,$Y52,$AB52,$AE52,$AH52),3))</f>
        <v>0</v>
      </c>
      <c r="AN52" s="24">
        <f t="shared" si="26"/>
        <v>54</v>
      </c>
      <c r="AO52" s="8">
        <f t="shared" si="27"/>
        <v>46</v>
      </c>
    </row>
    <row r="53" spans="2:41">
      <c r="B53" s="60" t="s">
        <v>220</v>
      </c>
      <c r="C53" s="45"/>
      <c r="D53" s="61" t="s">
        <v>5</v>
      </c>
      <c r="E53" s="8" t="str">
        <f>IF(VLOOKUP($B53,'Dames BRUT'!$B$6:$E$74,4,FALSE)="","",(VLOOKUP($B53,'Dames BRUT'!$B$6:$E$74,4,FALSE)))</f>
        <v/>
      </c>
      <c r="F53" s="8" t="str">
        <f>IF(VLOOKUP($B53,'Dames NET'!$B$6:E$74,4,FALSE)="","",(VLOOKUP($B53,'Dames NET'!$B$6:$E$74,4,FALSE)))</f>
        <v/>
      </c>
      <c r="G53" s="76" t="str">
        <f t="shared" si="14"/>
        <v/>
      </c>
      <c r="H53" s="8">
        <f>IF(VLOOKUP($B53,'Dames BRUT'!$B$6:$F$74,5,FALSE)="","",(VLOOKUP($B53,'Dames BRUT'!$B$6:$F$74,5,FALSE)))</f>
        <v>13</v>
      </c>
      <c r="I53" s="8">
        <f>IF(VLOOKUP($B53,'Dames NET'!$B$6:$F$74,5,FALSE)="","",(VLOOKUP($B53,'Dames NET'!$B$6:$F$74,5,FALSE)))</f>
        <v>36</v>
      </c>
      <c r="J53" s="76">
        <f t="shared" si="15"/>
        <v>49</v>
      </c>
      <c r="K53" s="8" t="str">
        <f>IF(VLOOKUP($B53,'Dames BRUT'!$B$6:$G$74,6,FALSE)="","",(VLOOKUP($B53,'Dames BRUT'!$B$6:$G$74,6,FALSE)))</f>
        <v/>
      </c>
      <c r="L53" s="8" t="str">
        <f>IF(VLOOKUP($B53,'Dames NET'!$B$6:$G$74,6,FALSE)="","",(VLOOKUP($B53,'Dames NET'!$B$6:$G$74,6,FALSE)))</f>
        <v/>
      </c>
      <c r="M53" s="76" t="str">
        <f t="shared" si="16"/>
        <v/>
      </c>
      <c r="N53" s="8" t="str">
        <f>IF(VLOOKUP($B53,'Dames BRUT'!$B$6:$H$74,7,FALSE)="","",(VLOOKUP($B53,'Dames BRUT'!$B$6:$H$74,7,FALSE)))</f>
        <v/>
      </c>
      <c r="O53" s="8" t="str">
        <f>IF(VLOOKUP($B53,'Dames NET'!$B$6:$H$74,7,FALSE)="","",(VLOOKUP($B53,'Dames NET'!$B$6:$H$74,7,FALSE)))</f>
        <v/>
      </c>
      <c r="P53" s="76" t="str">
        <f t="shared" si="17"/>
        <v/>
      </c>
      <c r="Q53" s="8" t="str">
        <f>IF(VLOOKUP($B53,'Dames BRUT'!$B$6:$I$74,8,FALSE)="","",(VLOOKUP($B53,'Dames BRUT'!$B$6:$I$74,8,FALSE)))</f>
        <v/>
      </c>
      <c r="R53" s="8" t="str">
        <f>IF(VLOOKUP($B53,'Dames NET'!$B$6:$I$74,8,FALSE)="","",(VLOOKUP($B53,'Dames NET'!$B$6:$I$74,8,FALSE)))</f>
        <v/>
      </c>
      <c r="S53" s="76" t="str">
        <f t="shared" si="18"/>
        <v/>
      </c>
      <c r="T53" s="8" t="str">
        <f>IF(VLOOKUP($B53,'Dames BRUT'!$B$6:$J$74,9,FALSE)="","",(VLOOKUP($B53,'Dames BRUT'!$B$6:$J$74,9,FALSE)))</f>
        <v/>
      </c>
      <c r="U53" s="8" t="str">
        <f>IF(VLOOKUP($B53,'Dames NET'!$B$6:$J$74,9,FALSE)="","",(VLOOKUP($B53,'Dames NET'!$B$6:$J$74,9,FALSE)))</f>
        <v/>
      </c>
      <c r="V53" s="76" t="str">
        <f t="shared" si="19"/>
        <v/>
      </c>
      <c r="W53" s="8" t="str">
        <f>IF(VLOOKUP($B53,'Dames BRUT'!$B$6:$K$74,10,FALSE)="","",(VLOOKUP($B53,'Dames BRUT'!$B$6:$K$74,10,FALSE)))</f>
        <v/>
      </c>
      <c r="X53" s="8" t="str">
        <f>IF(VLOOKUP($B53,'Dames NET'!$B$6:$K$74,10,FALSE)="","",(VLOOKUP($B53,'Dames NET'!$B$6:$K$74,10,FALSE)))</f>
        <v/>
      </c>
      <c r="Y53" s="76" t="str">
        <f t="shared" si="20"/>
        <v/>
      </c>
      <c r="Z53" s="8" t="str">
        <f>IF(VLOOKUP($B53,'Dames BRUT'!$B$6:$L$74,11,FALSE)="","",(VLOOKUP($B53,'Dames BRUT'!$B$6:$L$74,11,FALSE)))</f>
        <v/>
      </c>
      <c r="AA53" s="8" t="str">
        <f>IF(VLOOKUP($B53,'Dames NET'!$B$6:$L$74,11,FALSE)="","",(VLOOKUP($B53,'Dames NET'!$B$6:$L$74,11,FALSE)))</f>
        <v/>
      </c>
      <c r="AB53" s="76" t="str">
        <f t="shared" si="21"/>
        <v/>
      </c>
      <c r="AC53" s="8" t="str">
        <f>IF(VLOOKUP($B53,'Dames BRUT'!$B$6:$M$74,12,FALSE)="","",(VLOOKUP($B53,'Dames BRUT'!$B$6:$M$74,12,FALSE)))</f>
        <v/>
      </c>
      <c r="AD53" s="8" t="str">
        <f>IF(VLOOKUP($B53,'Dames NET'!$B$6:$M$74,12,FALSE)="","",(VLOOKUP($B53,'Dames NET'!$B$6:$M$74,12,FALSE)))</f>
        <v/>
      </c>
      <c r="AE53" s="76" t="str">
        <f t="shared" si="22"/>
        <v/>
      </c>
      <c r="AF53" s="8" t="str">
        <f>IF(VLOOKUP($B53,'Dames BRUT'!$B$6:$N$74,13,FALSE)="","",(VLOOKUP($B53,'Dames BRUT'!$B$6:$N$74,13,FALSE)))</f>
        <v/>
      </c>
      <c r="AG53" s="8" t="str">
        <f>IF(VLOOKUP($B53,'Dames NET'!$B$6:$N$74,13,FALSE)="","",(VLOOKUP($B53,'Dames NET'!$B$6:$N$74,13,FALSE)))</f>
        <v/>
      </c>
      <c r="AH53" s="76" t="str">
        <f t="shared" si="23"/>
        <v/>
      </c>
      <c r="AI53" s="76">
        <f t="shared" si="24"/>
        <v>49</v>
      </c>
      <c r="AJ53" s="24">
        <f t="shared" si="25"/>
        <v>1</v>
      </c>
      <c r="AK53" s="24">
        <f>IF(AJ53&lt;8,0,+SMALL(($G53,$J53,$M53,$P53,$S53,$V53,$Y53,$AB53,$AE53,$AH53),1))</f>
        <v>0</v>
      </c>
      <c r="AL53" s="24">
        <f>IF(AJ53&lt;9,0,+SMALL(($G53,$J53,$M53,$P53,$S53,$V53,$Y53,$AB53,$AE53,$AH53),2))</f>
        <v>0</v>
      </c>
      <c r="AM53" s="24">
        <f>IF(AJ53&lt;10,0,+SMALL(($G53,$J53,$M53,$P53,$S53,$V53,$Y53,$AB53,$AE53,$AH53),3))</f>
        <v>0</v>
      </c>
      <c r="AN53" s="24">
        <f t="shared" si="26"/>
        <v>49</v>
      </c>
      <c r="AO53" s="8">
        <f t="shared" si="27"/>
        <v>47</v>
      </c>
    </row>
    <row r="54" spans="2:41">
      <c r="B54" s="60" t="s">
        <v>264</v>
      </c>
      <c r="C54" s="45"/>
      <c r="D54" s="61" t="s">
        <v>5</v>
      </c>
      <c r="E54" s="8" t="str">
        <f>IF(VLOOKUP($B54,'Dames BRUT'!$B$6:$E$74,4,FALSE)="","",(VLOOKUP($B54,'Dames BRUT'!$B$6:$E$74,4,FALSE)))</f>
        <v/>
      </c>
      <c r="F54" s="8" t="str">
        <f>IF(VLOOKUP($B54,'Dames NET'!$B$6:E$74,4,FALSE)="","",(VLOOKUP($B54,'Dames NET'!$B$6:$E$74,4,FALSE)))</f>
        <v/>
      </c>
      <c r="G54" s="76" t="str">
        <f t="shared" si="14"/>
        <v/>
      </c>
      <c r="H54" s="8" t="str">
        <f>IF(VLOOKUP($B54,'Dames BRUT'!$B$6:$F$74,5,FALSE)="","",(VLOOKUP($B54,'Dames BRUT'!$B$6:$F$74,5,FALSE)))</f>
        <v/>
      </c>
      <c r="I54" s="8" t="str">
        <f>IF(VLOOKUP($B54,'Dames NET'!$B$6:$F$74,5,FALSE)="","",(VLOOKUP($B54,'Dames NET'!$B$6:$F$74,5,FALSE)))</f>
        <v/>
      </c>
      <c r="J54" s="76" t="str">
        <f t="shared" si="15"/>
        <v/>
      </c>
      <c r="K54" s="8" t="str">
        <f>IF(VLOOKUP($B54,'Dames BRUT'!$B$6:$G$74,6,FALSE)="","",(VLOOKUP($B54,'Dames BRUT'!$B$6:$G$74,6,FALSE)))</f>
        <v/>
      </c>
      <c r="L54" s="8" t="str">
        <f>IF(VLOOKUP($B54,'Dames NET'!$B$6:$G$74,6,FALSE)="","",(VLOOKUP($B54,'Dames NET'!$B$6:$G$74,6,FALSE)))</f>
        <v/>
      </c>
      <c r="M54" s="76" t="str">
        <f t="shared" si="16"/>
        <v/>
      </c>
      <c r="N54" s="8" t="str">
        <f>IF(VLOOKUP($B54,'Dames BRUT'!$B$6:$H$74,7,FALSE)="","",(VLOOKUP($B54,'Dames BRUT'!$B$6:$H$74,7,FALSE)))</f>
        <v/>
      </c>
      <c r="O54" s="8" t="str">
        <f>IF(VLOOKUP($B54,'Dames NET'!$B$6:$H$74,7,FALSE)="","",(VLOOKUP($B54,'Dames NET'!$B$6:$H$74,7,FALSE)))</f>
        <v/>
      </c>
      <c r="P54" s="76" t="str">
        <f t="shared" si="17"/>
        <v/>
      </c>
      <c r="Q54" s="8">
        <f>IF(VLOOKUP($B54,'Dames BRUT'!$B$6:$I$74,8,FALSE)="","",(VLOOKUP($B54,'Dames BRUT'!$B$6:$I$74,8,FALSE)))</f>
        <v>1</v>
      </c>
      <c r="R54" s="8">
        <f>IF(VLOOKUP($B54,'Dames NET'!$B$6:$I$74,8,FALSE)="","",(VLOOKUP($B54,'Dames NET'!$B$6:$I$74,8,FALSE)))</f>
        <v>9</v>
      </c>
      <c r="S54" s="76">
        <f t="shared" si="18"/>
        <v>10</v>
      </c>
      <c r="T54" s="8">
        <f>IF(VLOOKUP($B54,'Dames BRUT'!$B$6:$J$74,9,FALSE)="","",(VLOOKUP($B54,'Dames BRUT'!$B$6:$J$74,9,FALSE)))</f>
        <v>9</v>
      </c>
      <c r="U54" s="8">
        <f>IF(VLOOKUP($B54,'Dames NET'!$B$6:$J$74,9,FALSE)="","",(VLOOKUP($B54,'Dames NET'!$B$6:$J$74,9,FALSE)))</f>
        <v>30</v>
      </c>
      <c r="V54" s="76">
        <f t="shared" si="19"/>
        <v>39</v>
      </c>
      <c r="W54" s="8" t="str">
        <f>IF(VLOOKUP($B54,'Dames BRUT'!$B$6:$K$74,10,FALSE)="","",(VLOOKUP($B54,'Dames BRUT'!$B$6:$K$74,10,FALSE)))</f>
        <v/>
      </c>
      <c r="X54" s="8" t="str">
        <f>IF(VLOOKUP($B54,'Dames NET'!$B$6:$K$74,10,FALSE)="","",(VLOOKUP($B54,'Dames NET'!$B$6:$K$74,10,FALSE)))</f>
        <v/>
      </c>
      <c r="Y54" s="76" t="str">
        <f t="shared" si="20"/>
        <v/>
      </c>
      <c r="Z54" s="8" t="str">
        <f>IF(VLOOKUP($B54,'Dames BRUT'!$B$6:$L$74,11,FALSE)="","",(VLOOKUP($B54,'Dames BRUT'!$B$6:$L$74,11,FALSE)))</f>
        <v/>
      </c>
      <c r="AA54" s="8" t="str">
        <f>IF(VLOOKUP($B54,'Dames NET'!$B$6:$L$74,11,FALSE)="","",(VLOOKUP($B54,'Dames NET'!$B$6:$L$74,11,FALSE)))</f>
        <v/>
      </c>
      <c r="AB54" s="76" t="str">
        <f t="shared" si="21"/>
        <v/>
      </c>
      <c r="AC54" s="8" t="str">
        <f>IF(VLOOKUP($B54,'Dames BRUT'!$B$6:$M$74,12,FALSE)="","",(VLOOKUP($B54,'Dames BRUT'!$B$6:$M$74,12,FALSE)))</f>
        <v/>
      </c>
      <c r="AD54" s="8" t="str">
        <f>IF(VLOOKUP($B54,'Dames NET'!$B$6:$M$74,12,FALSE)="","",(VLOOKUP($B54,'Dames NET'!$B$6:$M$74,12,FALSE)))</f>
        <v/>
      </c>
      <c r="AE54" s="76" t="str">
        <f t="shared" si="22"/>
        <v/>
      </c>
      <c r="AF54" s="8" t="str">
        <f>IF(VLOOKUP($B54,'Dames BRUT'!$B$6:$N$74,13,FALSE)="","",(VLOOKUP($B54,'Dames BRUT'!$B$6:$N$74,13,FALSE)))</f>
        <v/>
      </c>
      <c r="AG54" s="8" t="str">
        <f>IF(VLOOKUP($B54,'Dames NET'!$B$6:$N$74,13,FALSE)="","",(VLOOKUP($B54,'Dames NET'!$B$6:$N$74,13,FALSE)))</f>
        <v/>
      </c>
      <c r="AH54" s="76" t="str">
        <f t="shared" si="23"/>
        <v/>
      </c>
      <c r="AI54" s="76">
        <f t="shared" si="24"/>
        <v>49</v>
      </c>
      <c r="AJ54" s="24">
        <f t="shared" si="25"/>
        <v>2</v>
      </c>
      <c r="AK54" s="24">
        <f>IF(AJ54&lt;8,0,+SMALL(($G54,$J54,$M54,$P54,$S54,$V54,$Y54,$AB54,$AE54,$AH54),1))</f>
        <v>0</v>
      </c>
      <c r="AL54" s="24">
        <f>IF(AJ54&lt;9,0,+SMALL(($G54,$J54,$M54,$P54,$S54,$V54,$Y54,$AB54,$AE54,$AH54),2))</f>
        <v>0</v>
      </c>
      <c r="AM54" s="24">
        <f>IF(AJ54&lt;10,0,+SMALL(($G54,$J54,$M54,$P54,$S54,$V54,$Y54,$AB54,$AE54,$AH54),3))</f>
        <v>0</v>
      </c>
      <c r="AN54" s="24">
        <f t="shared" si="26"/>
        <v>49</v>
      </c>
      <c r="AO54" s="8">
        <f t="shared" si="27"/>
        <v>47</v>
      </c>
    </row>
    <row r="55" spans="2:41">
      <c r="B55" s="108" t="s">
        <v>232</v>
      </c>
      <c r="C55" s="45"/>
      <c r="D55" s="94" t="s">
        <v>20</v>
      </c>
      <c r="E55" s="8" t="str">
        <f>IF(VLOOKUP($B55,'Dames BRUT'!$B$6:$E$74,4,FALSE)="","",(VLOOKUP($B55,'Dames BRUT'!$B$6:$E$74,4,FALSE)))</f>
        <v/>
      </c>
      <c r="F55" s="8" t="str">
        <f>IF(VLOOKUP($B55,'Dames NET'!$B$6:E$74,4,FALSE)="","",(VLOOKUP($B55,'Dames NET'!$B$6:$E$74,4,FALSE)))</f>
        <v/>
      </c>
      <c r="G55" s="76" t="str">
        <f t="shared" si="14"/>
        <v/>
      </c>
      <c r="H55" s="8" t="str">
        <f>IF(VLOOKUP($B55,'Dames BRUT'!$B$6:$F$74,5,FALSE)="","",(VLOOKUP($B55,'Dames BRUT'!$B$6:$F$74,5,FALSE)))</f>
        <v/>
      </c>
      <c r="I55" s="8" t="str">
        <f>IF(VLOOKUP($B55,'Dames NET'!$B$6:$F$74,5,FALSE)="","",(VLOOKUP($B55,'Dames NET'!$B$6:$F$74,5,FALSE)))</f>
        <v/>
      </c>
      <c r="J55" s="76" t="str">
        <f t="shared" si="15"/>
        <v/>
      </c>
      <c r="K55" s="8">
        <f>IF(VLOOKUP($B55,'Dames BRUT'!$B$6:$G$74,6,FALSE)="","",(VLOOKUP($B55,'Dames BRUT'!$B$6:$G$74,6,FALSE)))</f>
        <v>16</v>
      </c>
      <c r="L55" s="8">
        <f>IF(VLOOKUP($B55,'Dames NET'!$B$6:$G$74,6,FALSE)="","",(VLOOKUP($B55,'Dames NET'!$B$6:$G$74,6,FALSE)))</f>
        <v>33</v>
      </c>
      <c r="M55" s="76">
        <f t="shared" si="16"/>
        <v>49</v>
      </c>
      <c r="N55" s="8" t="str">
        <f>IF(VLOOKUP($B55,'Dames BRUT'!$B$6:$H$74,7,FALSE)="","",(VLOOKUP($B55,'Dames BRUT'!$B$6:$H$74,7,FALSE)))</f>
        <v/>
      </c>
      <c r="O55" s="8" t="str">
        <f>IF(VLOOKUP($B55,'Dames NET'!$B$6:$H$74,7,FALSE)="","",(VLOOKUP($B55,'Dames NET'!$B$6:$H$74,7,FALSE)))</f>
        <v/>
      </c>
      <c r="P55" s="76" t="str">
        <f t="shared" si="17"/>
        <v/>
      </c>
      <c r="Q55" s="8" t="str">
        <f>IF(VLOOKUP($B55,'Dames BRUT'!$B$6:$I$74,8,FALSE)="","",(VLOOKUP($B55,'Dames BRUT'!$B$6:$I$74,8,FALSE)))</f>
        <v/>
      </c>
      <c r="R55" s="8" t="str">
        <f>IF(VLOOKUP($B55,'Dames NET'!$B$6:$I$74,8,FALSE)="","",(VLOOKUP($B55,'Dames NET'!$B$6:$I$74,8,FALSE)))</f>
        <v/>
      </c>
      <c r="S55" s="76" t="str">
        <f t="shared" si="18"/>
        <v/>
      </c>
      <c r="T55" s="8" t="str">
        <f>IF(VLOOKUP($B55,'Dames BRUT'!$B$6:$J$74,9,FALSE)="","",(VLOOKUP($B55,'Dames BRUT'!$B$6:$J$74,9,FALSE)))</f>
        <v/>
      </c>
      <c r="U55" s="8" t="str">
        <f>IF(VLOOKUP($B55,'Dames NET'!$B$6:$J$74,9,FALSE)="","",(VLOOKUP($B55,'Dames NET'!$B$6:$J$74,9,FALSE)))</f>
        <v/>
      </c>
      <c r="V55" s="76" t="str">
        <f t="shared" si="19"/>
        <v/>
      </c>
      <c r="W55" s="8" t="str">
        <f>IF(VLOOKUP($B55,'Dames BRUT'!$B$6:$K$74,10,FALSE)="","",(VLOOKUP($B55,'Dames BRUT'!$B$6:$K$74,10,FALSE)))</f>
        <v/>
      </c>
      <c r="X55" s="8" t="str">
        <f>IF(VLOOKUP($B55,'Dames NET'!$B$6:$K$74,10,FALSE)="","",(VLOOKUP($B55,'Dames NET'!$B$6:$K$74,10,FALSE)))</f>
        <v/>
      </c>
      <c r="Y55" s="76" t="str">
        <f t="shared" si="20"/>
        <v/>
      </c>
      <c r="Z55" s="8" t="str">
        <f>IF(VLOOKUP($B55,'Dames BRUT'!$B$6:$L$74,11,FALSE)="","",(VLOOKUP($B55,'Dames BRUT'!$B$6:$L$74,11,FALSE)))</f>
        <v/>
      </c>
      <c r="AA55" s="8" t="str">
        <f>IF(VLOOKUP($B55,'Dames NET'!$B$6:$L$74,11,FALSE)="","",(VLOOKUP($B55,'Dames NET'!$B$6:$L$74,11,FALSE)))</f>
        <v/>
      </c>
      <c r="AB55" s="76" t="str">
        <f t="shared" si="21"/>
        <v/>
      </c>
      <c r="AC55" s="8" t="str">
        <f>IF(VLOOKUP($B55,'Dames BRUT'!$B$6:$M$74,12,FALSE)="","",(VLOOKUP($B55,'Dames BRUT'!$B$6:$M$74,12,FALSE)))</f>
        <v/>
      </c>
      <c r="AD55" s="8" t="str">
        <f>IF(VLOOKUP($B55,'Dames NET'!$B$6:$M$74,12,FALSE)="","",(VLOOKUP($B55,'Dames NET'!$B$6:$M$74,12,FALSE)))</f>
        <v/>
      </c>
      <c r="AE55" s="76" t="str">
        <f t="shared" si="22"/>
        <v/>
      </c>
      <c r="AF55" s="8" t="str">
        <f>IF(VLOOKUP($B55,'Dames BRUT'!$B$6:$N$74,13,FALSE)="","",(VLOOKUP($B55,'Dames BRUT'!$B$6:$N$74,13,FALSE)))</f>
        <v/>
      </c>
      <c r="AG55" s="8" t="str">
        <f>IF(VLOOKUP($B55,'Dames NET'!$B$6:$N$74,13,FALSE)="","",(VLOOKUP($B55,'Dames NET'!$B$6:$N$74,13,FALSE)))</f>
        <v/>
      </c>
      <c r="AH55" s="76" t="str">
        <f t="shared" si="23"/>
        <v/>
      </c>
      <c r="AI55" s="76">
        <f t="shared" si="24"/>
        <v>49</v>
      </c>
      <c r="AJ55" s="24">
        <f t="shared" si="25"/>
        <v>1</v>
      </c>
      <c r="AK55" s="24">
        <f>IF(AJ55&lt;8,0,+SMALL(($G55,$J55,$M55,$P55,$S55,$V55,$Y55,$AB55,$AE55,$AH55),1))</f>
        <v>0</v>
      </c>
      <c r="AL55" s="24">
        <f>IF(AJ55&lt;9,0,+SMALL(($G55,$J55,$M55,$P55,$S55,$V55,$Y55,$AB55,$AE55,$AH55),2))</f>
        <v>0</v>
      </c>
      <c r="AM55" s="24">
        <f>IF(AJ55&lt;10,0,+SMALL(($G55,$J55,$M55,$P55,$S55,$V55,$Y55,$AB55,$AE55,$AH55),3))</f>
        <v>0</v>
      </c>
      <c r="AN55" s="24">
        <f t="shared" si="26"/>
        <v>49</v>
      </c>
      <c r="AO55" s="8">
        <f t="shared" si="27"/>
        <v>47</v>
      </c>
    </row>
    <row r="56" spans="2:41">
      <c r="B56" s="60" t="s">
        <v>280</v>
      </c>
      <c r="C56" s="45"/>
      <c r="D56" s="61" t="s">
        <v>5</v>
      </c>
      <c r="E56" s="8" t="str">
        <f>IF(VLOOKUP($B56,'Dames BRUT'!$B$6:$E$74,4,FALSE)="","",(VLOOKUP($B56,'Dames BRUT'!$B$6:$E$74,4,FALSE)))</f>
        <v/>
      </c>
      <c r="F56" s="8" t="str">
        <f>IF(VLOOKUP($B56,'Dames NET'!$B$6:E$74,4,FALSE)="","",(VLOOKUP($B56,'Dames NET'!$B$6:$E$74,4,FALSE)))</f>
        <v/>
      </c>
      <c r="G56" s="76" t="str">
        <f t="shared" si="14"/>
        <v/>
      </c>
      <c r="H56" s="8" t="str">
        <f>IF(VLOOKUP($B56,'Dames BRUT'!$B$6:$F$74,5,FALSE)="","",(VLOOKUP($B56,'Dames BRUT'!$B$6:$F$74,5,FALSE)))</f>
        <v/>
      </c>
      <c r="I56" s="8" t="str">
        <f>IF(VLOOKUP($B56,'Dames NET'!$B$6:$F$74,5,FALSE)="","",(VLOOKUP($B56,'Dames NET'!$B$6:$F$74,5,FALSE)))</f>
        <v/>
      </c>
      <c r="J56" s="76" t="str">
        <f t="shared" si="15"/>
        <v/>
      </c>
      <c r="K56" s="8" t="str">
        <f>IF(VLOOKUP($B56,'Dames BRUT'!$B$6:$G$74,6,FALSE)="","",(VLOOKUP($B56,'Dames BRUT'!$B$6:$G$74,6,FALSE)))</f>
        <v/>
      </c>
      <c r="L56" s="8" t="str">
        <f>IF(VLOOKUP($B56,'Dames NET'!$B$6:$G$74,6,FALSE)="","",(VLOOKUP($B56,'Dames NET'!$B$6:$G$74,6,FALSE)))</f>
        <v/>
      </c>
      <c r="M56" s="76" t="str">
        <f t="shared" si="16"/>
        <v/>
      </c>
      <c r="N56" s="8" t="str">
        <f>IF(VLOOKUP($B56,'Dames BRUT'!$B$6:$H$74,7,FALSE)="","",(VLOOKUP($B56,'Dames BRUT'!$B$6:$H$74,7,FALSE)))</f>
        <v/>
      </c>
      <c r="O56" s="8" t="str">
        <f>IF(VLOOKUP($B56,'Dames NET'!$B$6:$H$74,7,FALSE)="","",(VLOOKUP($B56,'Dames NET'!$B$6:$H$74,7,FALSE)))</f>
        <v/>
      </c>
      <c r="P56" s="76" t="str">
        <f t="shared" si="17"/>
        <v/>
      </c>
      <c r="Q56" s="8" t="str">
        <f>IF(VLOOKUP($B56,'Dames BRUT'!$B$6:$I$74,8,FALSE)="","",(VLOOKUP($B56,'Dames BRUT'!$B$6:$I$74,8,FALSE)))</f>
        <v/>
      </c>
      <c r="R56" s="8" t="str">
        <f>IF(VLOOKUP($B56,'Dames NET'!$B$6:$I$74,8,FALSE)="","",(VLOOKUP($B56,'Dames NET'!$B$6:$I$74,8,FALSE)))</f>
        <v/>
      </c>
      <c r="S56" s="76" t="str">
        <f t="shared" si="18"/>
        <v/>
      </c>
      <c r="T56" s="8">
        <f>IF(VLOOKUP($B56,'Dames BRUT'!$B$6:$J$74,9,FALSE)="","",(VLOOKUP($B56,'Dames BRUT'!$B$6:$J$74,9,FALSE)))</f>
        <v>15</v>
      </c>
      <c r="U56" s="8">
        <f>IF(VLOOKUP($B56,'Dames NET'!$B$6:$J$74,9,FALSE)="","",(VLOOKUP($B56,'Dames NET'!$B$6:$J$74,9,FALSE)))</f>
        <v>32</v>
      </c>
      <c r="V56" s="76">
        <f t="shared" si="19"/>
        <v>47</v>
      </c>
      <c r="W56" s="8" t="str">
        <f>IF(VLOOKUP($B56,'Dames BRUT'!$B$6:$K$74,10,FALSE)="","",(VLOOKUP($B56,'Dames BRUT'!$B$6:$K$74,10,FALSE)))</f>
        <v/>
      </c>
      <c r="X56" s="8" t="str">
        <f>IF(VLOOKUP($B56,'Dames NET'!$B$6:$K$74,10,FALSE)="","",(VLOOKUP($B56,'Dames NET'!$B$6:$K$74,10,FALSE)))</f>
        <v/>
      </c>
      <c r="Y56" s="76" t="str">
        <f t="shared" si="20"/>
        <v/>
      </c>
      <c r="Z56" s="8" t="str">
        <f>IF(VLOOKUP($B56,'Dames BRUT'!$B$6:$L$74,11,FALSE)="","",(VLOOKUP($B56,'Dames BRUT'!$B$6:$L$74,11,FALSE)))</f>
        <v/>
      </c>
      <c r="AA56" s="8" t="str">
        <f>IF(VLOOKUP($B56,'Dames NET'!$B$6:$L$74,11,FALSE)="","",(VLOOKUP($B56,'Dames NET'!$B$6:$L$74,11,FALSE)))</f>
        <v/>
      </c>
      <c r="AB56" s="76" t="str">
        <f t="shared" si="21"/>
        <v/>
      </c>
      <c r="AC56" s="8" t="str">
        <f>IF(VLOOKUP($B56,'Dames BRUT'!$B$6:$M$74,12,FALSE)="","",(VLOOKUP($B56,'Dames BRUT'!$B$6:$M$74,12,FALSE)))</f>
        <v/>
      </c>
      <c r="AD56" s="8" t="str">
        <f>IF(VLOOKUP($B56,'Dames NET'!$B$6:$M$74,12,FALSE)="","",(VLOOKUP($B56,'Dames NET'!$B$6:$M$74,12,FALSE)))</f>
        <v/>
      </c>
      <c r="AE56" s="76" t="str">
        <f t="shared" si="22"/>
        <v/>
      </c>
      <c r="AF56" s="8" t="str">
        <f>IF(VLOOKUP($B56,'Dames BRUT'!$B$6:$N$74,13,FALSE)="","",(VLOOKUP($B56,'Dames BRUT'!$B$6:$N$74,13,FALSE)))</f>
        <v/>
      </c>
      <c r="AG56" s="8" t="str">
        <f>IF(VLOOKUP($B56,'Dames NET'!$B$6:$N$74,13,FALSE)="","",(VLOOKUP($B56,'Dames NET'!$B$6:$N$74,13,FALSE)))</f>
        <v/>
      </c>
      <c r="AH56" s="76" t="str">
        <f t="shared" si="23"/>
        <v/>
      </c>
      <c r="AI56" s="76">
        <f t="shared" si="24"/>
        <v>47</v>
      </c>
      <c r="AJ56" s="24">
        <f t="shared" si="25"/>
        <v>1</v>
      </c>
      <c r="AK56" s="24">
        <f>IF(AJ56&lt;8,0,+SMALL(($G56,$J56,$M56,$P56,$S56,$V56,$Y56,$AB56,$AE56,$AH56),1))</f>
        <v>0</v>
      </c>
      <c r="AL56" s="24">
        <f>IF(AJ56&lt;9,0,+SMALL(($G56,$J56,$M56,$P56,$S56,$V56,$Y56,$AB56,$AE56,$AH56),2))</f>
        <v>0</v>
      </c>
      <c r="AM56" s="24">
        <f>IF(AJ56&lt;10,0,+SMALL(($G56,$J56,$M56,$P56,$S56,$V56,$Y56,$AB56,$AE56,$AH56),3))</f>
        <v>0</v>
      </c>
      <c r="AN56" s="24">
        <f t="shared" si="26"/>
        <v>47</v>
      </c>
      <c r="AO56" s="8">
        <f t="shared" si="27"/>
        <v>50</v>
      </c>
    </row>
    <row r="57" spans="2:41" s="12" customFormat="1">
      <c r="B57" s="60" t="s">
        <v>269</v>
      </c>
      <c r="C57" s="45"/>
      <c r="D57" s="108" t="s">
        <v>270</v>
      </c>
      <c r="E57" s="8" t="str">
        <f>IF(VLOOKUP($B57,'Dames BRUT'!$B$6:$E$74,4,FALSE)="","",(VLOOKUP($B57,'Dames BRUT'!$B$6:$E$74,4,FALSE)))</f>
        <v/>
      </c>
      <c r="F57" s="8" t="str">
        <f>IF(VLOOKUP($B57,'Dames NET'!$B$6:E$74,4,FALSE)="","",(VLOOKUP($B57,'Dames NET'!$B$6:$E$74,4,FALSE)))</f>
        <v/>
      </c>
      <c r="G57" s="76" t="str">
        <f t="shared" si="14"/>
        <v/>
      </c>
      <c r="H57" s="8" t="str">
        <f>IF(VLOOKUP($B57,'Dames BRUT'!$B$6:$F$74,5,FALSE)="","",(VLOOKUP($B57,'Dames BRUT'!$B$6:$F$74,5,FALSE)))</f>
        <v/>
      </c>
      <c r="I57" s="8" t="str">
        <f>IF(VLOOKUP($B57,'Dames NET'!$B$6:$F$74,5,FALSE)="","",(VLOOKUP($B57,'Dames NET'!$B$6:$F$74,5,FALSE)))</f>
        <v/>
      </c>
      <c r="J57" s="76" t="str">
        <f t="shared" si="15"/>
        <v/>
      </c>
      <c r="K57" s="8" t="str">
        <f>IF(VLOOKUP($B57,'Dames BRUT'!$B$6:$G$74,6,FALSE)="","",(VLOOKUP($B57,'Dames BRUT'!$B$6:$G$74,6,FALSE)))</f>
        <v/>
      </c>
      <c r="L57" s="8" t="str">
        <f>IF(VLOOKUP($B57,'Dames NET'!$B$6:$G$74,6,FALSE)="","",(VLOOKUP($B57,'Dames NET'!$B$6:$G$74,6,FALSE)))</f>
        <v/>
      </c>
      <c r="M57" s="76" t="str">
        <f t="shared" si="16"/>
        <v/>
      </c>
      <c r="N57" s="8" t="str">
        <f>IF(VLOOKUP($B57,'Dames BRUT'!$B$6:$H$74,7,FALSE)="","",(VLOOKUP($B57,'Dames BRUT'!$B$6:$H$74,7,FALSE)))</f>
        <v/>
      </c>
      <c r="O57" s="8" t="str">
        <f>IF(VLOOKUP($B57,'Dames NET'!$B$6:$H$74,7,FALSE)="","",(VLOOKUP($B57,'Dames NET'!$B$6:$H$74,7,FALSE)))</f>
        <v/>
      </c>
      <c r="P57" s="76" t="str">
        <f t="shared" si="17"/>
        <v/>
      </c>
      <c r="Q57" s="8">
        <f>IF(VLOOKUP($B57,'Dames BRUT'!$B$6:$I$74,8,FALSE)="","",(VLOOKUP($B57,'Dames BRUT'!$B$6:$I$74,8,FALSE)))</f>
        <v>10</v>
      </c>
      <c r="R57" s="8">
        <f>IF(VLOOKUP($B57,'Dames NET'!$B$6:$I$74,8,FALSE)="","",(VLOOKUP($B57,'Dames NET'!$B$6:$I$74,8,FALSE)))</f>
        <v>36</v>
      </c>
      <c r="S57" s="76">
        <f t="shared" si="18"/>
        <v>46</v>
      </c>
      <c r="T57" s="8" t="str">
        <f>IF(VLOOKUP($B57,'Dames BRUT'!$B$6:$J$74,9,FALSE)="","",(VLOOKUP($B57,'Dames BRUT'!$B$6:$J$74,9,FALSE)))</f>
        <v/>
      </c>
      <c r="U57" s="8" t="str">
        <f>IF(VLOOKUP($B57,'Dames NET'!$B$6:$J$74,9,FALSE)="","",(VLOOKUP($B57,'Dames NET'!$B$6:$J$74,9,FALSE)))</f>
        <v/>
      </c>
      <c r="V57" s="76" t="str">
        <f t="shared" si="19"/>
        <v/>
      </c>
      <c r="W57" s="8" t="str">
        <f>IF(VLOOKUP($B57,'Dames BRUT'!$B$6:$K$74,10,FALSE)="","",(VLOOKUP($B57,'Dames BRUT'!$B$6:$K$74,10,FALSE)))</f>
        <v/>
      </c>
      <c r="X57" s="8" t="str">
        <f>IF(VLOOKUP($B57,'Dames NET'!$B$6:$K$74,10,FALSE)="","",(VLOOKUP($B57,'Dames NET'!$B$6:$K$74,10,FALSE)))</f>
        <v/>
      </c>
      <c r="Y57" s="76" t="str">
        <f t="shared" si="20"/>
        <v/>
      </c>
      <c r="Z57" s="8" t="str">
        <f>IF(VLOOKUP($B57,'Dames BRUT'!$B$6:$L$74,11,FALSE)="","",(VLOOKUP($B57,'Dames BRUT'!$B$6:$L$74,11,FALSE)))</f>
        <v/>
      </c>
      <c r="AA57" s="8" t="str">
        <f>IF(VLOOKUP($B57,'Dames NET'!$B$6:$L$74,11,FALSE)="","",(VLOOKUP($B57,'Dames NET'!$B$6:$L$74,11,FALSE)))</f>
        <v/>
      </c>
      <c r="AB57" s="76" t="str">
        <f t="shared" si="21"/>
        <v/>
      </c>
      <c r="AC57" s="8" t="str">
        <f>IF(VLOOKUP($B57,'Dames BRUT'!$B$6:$M$74,12,FALSE)="","",(VLOOKUP($B57,'Dames BRUT'!$B$6:$M$74,12,FALSE)))</f>
        <v/>
      </c>
      <c r="AD57" s="8" t="str">
        <f>IF(VLOOKUP($B57,'Dames NET'!$B$6:$M$74,12,FALSE)="","",(VLOOKUP($B57,'Dames NET'!$B$6:$M$74,12,FALSE)))</f>
        <v/>
      </c>
      <c r="AE57" s="76" t="str">
        <f t="shared" si="22"/>
        <v/>
      </c>
      <c r="AF57" s="8" t="str">
        <f>IF(VLOOKUP($B57,'Dames BRUT'!$B$6:$N$74,13,FALSE)="","",(VLOOKUP($B57,'Dames BRUT'!$B$6:$N$74,13,FALSE)))</f>
        <v/>
      </c>
      <c r="AG57" s="8" t="str">
        <f>IF(VLOOKUP($B57,'Dames NET'!$B$6:$N$74,13,FALSE)="","",(VLOOKUP($B57,'Dames NET'!$B$6:$N$74,13,FALSE)))</f>
        <v/>
      </c>
      <c r="AH57" s="76" t="str">
        <f t="shared" si="23"/>
        <v/>
      </c>
      <c r="AI57" s="76">
        <f t="shared" si="24"/>
        <v>46</v>
      </c>
      <c r="AJ57" s="24">
        <f t="shared" si="25"/>
        <v>1</v>
      </c>
      <c r="AK57" s="24">
        <f>IF(AJ57&lt;8,0,+SMALL(($G57,$J57,$M57,$P57,$S57,$V57,$Y57,$AB57,$AE57,$AH57),1))</f>
        <v>0</v>
      </c>
      <c r="AL57" s="24">
        <f>IF(AJ57&lt;9,0,+SMALL(($G57,$J57,$M57,$P57,$S57,$V57,$Y57,$AB57,$AE57,$AH57),2))</f>
        <v>0</v>
      </c>
      <c r="AM57" s="24">
        <f>IF(AJ57&lt;10,0,+SMALL(($G57,$J57,$M57,$P57,$S57,$V57,$Y57,$AB57,$AE57,$AH57),3))</f>
        <v>0</v>
      </c>
      <c r="AN57" s="24">
        <f t="shared" si="26"/>
        <v>46</v>
      </c>
      <c r="AO57" s="8">
        <f t="shared" si="27"/>
        <v>51</v>
      </c>
    </row>
    <row r="58" spans="2:41" s="12" customFormat="1">
      <c r="B58" s="108" t="s">
        <v>235</v>
      </c>
      <c r="C58" s="45"/>
      <c r="D58" s="94" t="s">
        <v>20</v>
      </c>
      <c r="E58" s="8" t="str">
        <f>IF(VLOOKUP($B58,'Dames BRUT'!$B$6:$E$74,4,FALSE)="","",(VLOOKUP($B58,'Dames BRUT'!$B$6:$E$74,4,FALSE)))</f>
        <v/>
      </c>
      <c r="F58" s="8" t="str">
        <f>IF(VLOOKUP($B58,'Dames NET'!$B$6:E$74,4,FALSE)="","",(VLOOKUP($B58,'Dames NET'!$B$6:$E$74,4,FALSE)))</f>
        <v/>
      </c>
      <c r="G58" s="76" t="str">
        <f t="shared" si="14"/>
        <v/>
      </c>
      <c r="H58" s="8" t="str">
        <f>IF(VLOOKUP($B58,'Dames BRUT'!$B$6:$F$74,5,FALSE)="","",(VLOOKUP($B58,'Dames BRUT'!$B$6:$F$74,5,FALSE)))</f>
        <v/>
      </c>
      <c r="I58" s="8" t="str">
        <f>IF(VLOOKUP($B58,'Dames NET'!$B$6:$F$74,5,FALSE)="","",(VLOOKUP($B58,'Dames NET'!$B$6:$F$74,5,FALSE)))</f>
        <v/>
      </c>
      <c r="J58" s="76" t="str">
        <f t="shared" si="15"/>
        <v/>
      </c>
      <c r="K58" s="8">
        <f>IF(VLOOKUP($B58,'Dames BRUT'!$B$6:$G$74,6,FALSE)="","",(VLOOKUP($B58,'Dames BRUT'!$B$6:$G$74,6,FALSE)))</f>
        <v>13</v>
      </c>
      <c r="L58" s="8">
        <f>IF(VLOOKUP($B58,'Dames NET'!$B$6:$G$74,6,FALSE)="","",(VLOOKUP($B58,'Dames NET'!$B$6:$G$74,6,FALSE)))</f>
        <v>33</v>
      </c>
      <c r="M58" s="76">
        <f t="shared" si="16"/>
        <v>46</v>
      </c>
      <c r="N58" s="8" t="str">
        <f>IF(VLOOKUP($B58,'Dames BRUT'!$B$6:$H$74,7,FALSE)="","",(VLOOKUP($B58,'Dames BRUT'!$B$6:$H$74,7,FALSE)))</f>
        <v/>
      </c>
      <c r="O58" s="8" t="str">
        <f>IF(VLOOKUP($B58,'Dames NET'!$B$6:$H$74,7,FALSE)="","",(VLOOKUP($B58,'Dames NET'!$B$6:$H$74,7,FALSE)))</f>
        <v/>
      </c>
      <c r="P58" s="76" t="str">
        <f t="shared" si="17"/>
        <v/>
      </c>
      <c r="Q58" s="8" t="str">
        <f>IF(VLOOKUP($B58,'Dames BRUT'!$B$6:$I$74,8,FALSE)="","",(VLOOKUP($B58,'Dames BRUT'!$B$6:$I$74,8,FALSE)))</f>
        <v/>
      </c>
      <c r="R58" s="8" t="str">
        <f>IF(VLOOKUP($B58,'Dames NET'!$B$6:$I$74,8,FALSE)="","",(VLOOKUP($B58,'Dames NET'!$B$6:$I$74,8,FALSE)))</f>
        <v/>
      </c>
      <c r="S58" s="76" t="str">
        <f t="shared" si="18"/>
        <v/>
      </c>
      <c r="T58" s="8" t="str">
        <f>IF(VLOOKUP($B58,'Dames BRUT'!$B$6:$J$74,9,FALSE)="","",(VLOOKUP($B58,'Dames BRUT'!$B$6:$J$74,9,FALSE)))</f>
        <v/>
      </c>
      <c r="U58" s="8" t="str">
        <f>IF(VLOOKUP($B58,'Dames NET'!$B$6:$J$74,9,FALSE)="","",(VLOOKUP($B58,'Dames NET'!$B$6:$J$74,9,FALSE)))</f>
        <v/>
      </c>
      <c r="V58" s="76" t="str">
        <f t="shared" si="19"/>
        <v/>
      </c>
      <c r="W58" s="8" t="str">
        <f>IF(VLOOKUP($B58,'Dames BRUT'!$B$6:$K$74,10,FALSE)="","",(VLOOKUP($B58,'Dames BRUT'!$B$6:$K$74,10,FALSE)))</f>
        <v/>
      </c>
      <c r="X58" s="8" t="str">
        <f>IF(VLOOKUP($B58,'Dames NET'!$B$6:$K$74,10,FALSE)="","",(VLOOKUP($B58,'Dames NET'!$B$6:$K$74,10,FALSE)))</f>
        <v/>
      </c>
      <c r="Y58" s="76" t="str">
        <f t="shared" si="20"/>
        <v/>
      </c>
      <c r="Z58" s="8" t="str">
        <f>IF(VLOOKUP($B58,'Dames BRUT'!$B$6:$L$74,11,FALSE)="","",(VLOOKUP($B58,'Dames BRUT'!$B$6:$L$74,11,FALSE)))</f>
        <v/>
      </c>
      <c r="AA58" s="8" t="str">
        <f>IF(VLOOKUP($B58,'Dames NET'!$B$6:$L$74,11,FALSE)="","",(VLOOKUP($B58,'Dames NET'!$B$6:$L$74,11,FALSE)))</f>
        <v/>
      </c>
      <c r="AB58" s="76" t="str">
        <f t="shared" si="21"/>
        <v/>
      </c>
      <c r="AC58" s="8" t="str">
        <f>IF(VLOOKUP($B58,'Dames BRUT'!$B$6:$M$74,12,FALSE)="","",(VLOOKUP($B58,'Dames BRUT'!$B$6:$M$74,12,FALSE)))</f>
        <v/>
      </c>
      <c r="AD58" s="8" t="str">
        <f>IF(VLOOKUP($B58,'Dames NET'!$B$6:$M$74,12,FALSE)="","",(VLOOKUP($B58,'Dames NET'!$B$6:$M$74,12,FALSE)))</f>
        <v/>
      </c>
      <c r="AE58" s="76" t="str">
        <f t="shared" si="22"/>
        <v/>
      </c>
      <c r="AF58" s="8" t="str">
        <f>IF(VLOOKUP($B58,'Dames BRUT'!$B$6:$N$74,13,FALSE)="","",(VLOOKUP($B58,'Dames BRUT'!$B$6:$N$74,13,FALSE)))</f>
        <v/>
      </c>
      <c r="AG58" s="8" t="str">
        <f>IF(VLOOKUP($B58,'Dames NET'!$B$6:$N$74,13,FALSE)="","",(VLOOKUP($B58,'Dames NET'!$B$6:$N$74,13,FALSE)))</f>
        <v/>
      </c>
      <c r="AH58" s="76" t="str">
        <f t="shared" si="23"/>
        <v/>
      </c>
      <c r="AI58" s="76">
        <f t="shared" si="24"/>
        <v>46</v>
      </c>
      <c r="AJ58" s="24">
        <f t="shared" si="25"/>
        <v>1</v>
      </c>
      <c r="AK58" s="24">
        <f>IF(AJ58&lt;8,0,+SMALL(($G58,$J58,$M58,$P58,$S58,$V58,$Y58,$AB58,$AE58,$AH58),1))</f>
        <v>0</v>
      </c>
      <c r="AL58" s="24">
        <f>IF(AJ58&lt;9,0,+SMALL(($G58,$J58,$M58,$P58,$S58,$V58,$Y58,$AB58,$AE58,$AH58),2))</f>
        <v>0</v>
      </c>
      <c r="AM58" s="24">
        <f>IF(AJ58&lt;10,0,+SMALL(($G58,$J58,$M58,$P58,$S58,$V58,$Y58,$AB58,$AE58,$AH58),3))</f>
        <v>0</v>
      </c>
      <c r="AN58" s="24">
        <f t="shared" si="26"/>
        <v>46</v>
      </c>
      <c r="AO58" s="8">
        <f t="shared" si="27"/>
        <v>51</v>
      </c>
    </row>
    <row r="59" spans="2:41" s="12" customFormat="1">
      <c r="B59" s="108" t="s">
        <v>234</v>
      </c>
      <c r="C59" s="45"/>
      <c r="D59" s="94" t="s">
        <v>20</v>
      </c>
      <c r="E59" s="8" t="str">
        <f>IF(VLOOKUP($B59,'Dames BRUT'!$B$6:$E$74,4,FALSE)="","",(VLOOKUP($B59,'Dames BRUT'!$B$6:$E$74,4,FALSE)))</f>
        <v/>
      </c>
      <c r="F59" s="8" t="str">
        <f>IF(VLOOKUP($B59,'Dames NET'!$B$6:E$74,4,FALSE)="","",(VLOOKUP($B59,'Dames NET'!$B$6:$E$74,4,FALSE)))</f>
        <v/>
      </c>
      <c r="G59" s="76" t="str">
        <f t="shared" si="14"/>
        <v/>
      </c>
      <c r="H59" s="8" t="str">
        <f>IF(VLOOKUP($B59,'Dames BRUT'!$B$6:$F$74,5,FALSE)="","",(VLOOKUP($B59,'Dames BRUT'!$B$6:$F$74,5,FALSE)))</f>
        <v/>
      </c>
      <c r="I59" s="8" t="str">
        <f>IF(VLOOKUP($B59,'Dames NET'!$B$6:$F$74,5,FALSE)="","",(VLOOKUP($B59,'Dames NET'!$B$6:$F$74,5,FALSE)))</f>
        <v/>
      </c>
      <c r="J59" s="76" t="str">
        <f t="shared" si="15"/>
        <v/>
      </c>
      <c r="K59" s="8">
        <f>IF(VLOOKUP($B59,'Dames BRUT'!$B$6:$G$74,6,FALSE)="","",(VLOOKUP($B59,'Dames BRUT'!$B$6:$G$74,6,FALSE)))</f>
        <v>15</v>
      </c>
      <c r="L59" s="8">
        <f>IF(VLOOKUP($B59,'Dames NET'!$B$6:$G$74,6,FALSE)="","",(VLOOKUP($B59,'Dames NET'!$B$6:$G$74,6,FALSE)))</f>
        <v>30</v>
      </c>
      <c r="M59" s="76">
        <f t="shared" si="16"/>
        <v>45</v>
      </c>
      <c r="N59" s="8" t="str">
        <f>IF(VLOOKUP($B59,'Dames BRUT'!$B$6:$H$74,7,FALSE)="","",(VLOOKUP($B59,'Dames BRUT'!$B$6:$H$74,7,FALSE)))</f>
        <v/>
      </c>
      <c r="O59" s="8" t="str">
        <f>IF(VLOOKUP($B59,'Dames NET'!$B$6:$H$74,7,FALSE)="","",(VLOOKUP($B59,'Dames NET'!$B$6:$H$74,7,FALSE)))</f>
        <v/>
      </c>
      <c r="P59" s="76" t="str">
        <f t="shared" si="17"/>
        <v/>
      </c>
      <c r="Q59" s="8" t="str">
        <f>IF(VLOOKUP($B59,'Dames BRUT'!$B$6:$I$74,8,FALSE)="","",(VLOOKUP($B59,'Dames BRUT'!$B$6:$I$74,8,FALSE)))</f>
        <v/>
      </c>
      <c r="R59" s="8" t="str">
        <f>IF(VLOOKUP($B59,'Dames NET'!$B$6:$I$74,8,FALSE)="","",(VLOOKUP($B59,'Dames NET'!$B$6:$I$74,8,FALSE)))</f>
        <v/>
      </c>
      <c r="S59" s="76" t="str">
        <f t="shared" si="18"/>
        <v/>
      </c>
      <c r="T59" s="8" t="str">
        <f>IF(VLOOKUP($B59,'Dames BRUT'!$B$6:$J$74,9,FALSE)="","",(VLOOKUP($B59,'Dames BRUT'!$B$6:$J$74,9,FALSE)))</f>
        <v/>
      </c>
      <c r="U59" s="8" t="str">
        <f>IF(VLOOKUP($B59,'Dames NET'!$B$6:$J$74,9,FALSE)="","",(VLOOKUP($B59,'Dames NET'!$B$6:$J$74,9,FALSE)))</f>
        <v/>
      </c>
      <c r="V59" s="76" t="str">
        <f t="shared" si="19"/>
        <v/>
      </c>
      <c r="W59" s="8" t="str">
        <f>IF(VLOOKUP($B59,'Dames BRUT'!$B$6:$K$74,10,FALSE)="","",(VLOOKUP($B59,'Dames BRUT'!$B$6:$K$74,10,FALSE)))</f>
        <v/>
      </c>
      <c r="X59" s="8" t="str">
        <f>IF(VLOOKUP($B59,'Dames NET'!$B$6:$K$74,10,FALSE)="","",(VLOOKUP($B59,'Dames NET'!$B$6:$K$74,10,FALSE)))</f>
        <v/>
      </c>
      <c r="Y59" s="76" t="str">
        <f t="shared" si="20"/>
        <v/>
      </c>
      <c r="Z59" s="8" t="str">
        <f>IF(VLOOKUP($B59,'Dames BRUT'!$B$6:$L$74,11,FALSE)="","",(VLOOKUP($B59,'Dames BRUT'!$B$6:$L$74,11,FALSE)))</f>
        <v/>
      </c>
      <c r="AA59" s="8" t="str">
        <f>IF(VLOOKUP($B59,'Dames NET'!$B$6:$L$74,11,FALSE)="","",(VLOOKUP($B59,'Dames NET'!$B$6:$L$74,11,FALSE)))</f>
        <v/>
      </c>
      <c r="AB59" s="76" t="str">
        <f t="shared" si="21"/>
        <v/>
      </c>
      <c r="AC59" s="8" t="str">
        <f>IF(VLOOKUP($B59,'Dames BRUT'!$B$6:$M$74,12,FALSE)="","",(VLOOKUP($B59,'Dames BRUT'!$B$6:$M$74,12,FALSE)))</f>
        <v/>
      </c>
      <c r="AD59" s="8" t="str">
        <f>IF(VLOOKUP($B59,'Dames NET'!$B$6:$M$74,12,FALSE)="","",(VLOOKUP($B59,'Dames NET'!$B$6:$M$74,12,FALSE)))</f>
        <v/>
      </c>
      <c r="AE59" s="76" t="str">
        <f t="shared" si="22"/>
        <v/>
      </c>
      <c r="AF59" s="8" t="str">
        <f>IF(VLOOKUP($B59,'Dames BRUT'!$B$6:$N$74,13,FALSE)="","",(VLOOKUP($B59,'Dames BRUT'!$B$6:$N$74,13,FALSE)))</f>
        <v/>
      </c>
      <c r="AG59" s="8" t="str">
        <f>IF(VLOOKUP($B59,'Dames NET'!$B$6:$N$74,13,FALSE)="","",(VLOOKUP($B59,'Dames NET'!$B$6:$N$74,13,FALSE)))</f>
        <v/>
      </c>
      <c r="AH59" s="76" t="str">
        <f t="shared" si="23"/>
        <v/>
      </c>
      <c r="AI59" s="76">
        <f t="shared" si="24"/>
        <v>45</v>
      </c>
      <c r="AJ59" s="24">
        <f t="shared" si="25"/>
        <v>1</v>
      </c>
      <c r="AK59" s="24">
        <f>IF(AJ59&lt;8,0,+SMALL(($G59,$J59,$M59,$P59,$S59,$V59,$Y59,$AB59,$AE59,$AH59),1))</f>
        <v>0</v>
      </c>
      <c r="AL59" s="24">
        <f>IF(AJ59&lt;9,0,+SMALL(($G59,$J59,$M59,$P59,$S59,$V59,$Y59,$AB59,$AE59,$AH59),2))</f>
        <v>0</v>
      </c>
      <c r="AM59" s="24">
        <f>IF(AJ59&lt;10,0,+SMALL(($G59,$J59,$M59,$P59,$S59,$V59,$Y59,$AB59,$AE59,$AH59),3))</f>
        <v>0</v>
      </c>
      <c r="AN59" s="24">
        <f t="shared" si="26"/>
        <v>45</v>
      </c>
      <c r="AO59" s="8">
        <f t="shared" si="27"/>
        <v>53</v>
      </c>
    </row>
    <row r="60" spans="2:41" s="12" customFormat="1">
      <c r="B60" s="60" t="s">
        <v>96</v>
      </c>
      <c r="C60" s="45"/>
      <c r="D60" s="63" t="s">
        <v>27</v>
      </c>
      <c r="E60" s="8">
        <f>IF(VLOOKUP($B60,'Dames BRUT'!$B$6:$E$74,4,FALSE)="","",(VLOOKUP($B60,'Dames BRUT'!$B$6:$E$74,4,FALSE)))</f>
        <v>12</v>
      </c>
      <c r="F60" s="8">
        <f>IF(VLOOKUP($B60,'Dames NET'!$B$6:E$74,4,FALSE)="","",(VLOOKUP($B60,'Dames NET'!$B$6:$E$74,4,FALSE)))</f>
        <v>33</v>
      </c>
      <c r="G60" s="76">
        <f t="shared" si="14"/>
        <v>45</v>
      </c>
      <c r="H60" s="8" t="str">
        <f>IF(VLOOKUP($B60,'Dames BRUT'!$B$6:$F$74,5,FALSE)="","",(VLOOKUP($B60,'Dames BRUT'!$B$6:$F$74,5,FALSE)))</f>
        <v/>
      </c>
      <c r="I60" s="8" t="str">
        <f>IF(VLOOKUP($B60,'Dames NET'!$B$6:$F$74,5,FALSE)="","",(VLOOKUP($B60,'Dames NET'!$B$6:$F$74,5,FALSE)))</f>
        <v/>
      </c>
      <c r="J60" s="76" t="str">
        <f t="shared" si="15"/>
        <v/>
      </c>
      <c r="K60" s="8" t="str">
        <f>IF(VLOOKUP($B60,'Dames BRUT'!$B$6:$G$74,6,FALSE)="","",(VLOOKUP($B60,'Dames BRUT'!$B$6:$G$74,6,FALSE)))</f>
        <v/>
      </c>
      <c r="L60" s="8" t="str">
        <f>IF(VLOOKUP($B60,'Dames NET'!$B$6:$G$74,6,FALSE)="","",(VLOOKUP($B60,'Dames NET'!$B$6:$G$74,6,FALSE)))</f>
        <v/>
      </c>
      <c r="M60" s="76" t="str">
        <f t="shared" si="16"/>
        <v/>
      </c>
      <c r="N60" s="8" t="str">
        <f>IF(VLOOKUP($B60,'Dames BRUT'!$B$6:$H$74,7,FALSE)="","",(VLOOKUP($B60,'Dames BRUT'!$B$6:$H$74,7,FALSE)))</f>
        <v/>
      </c>
      <c r="O60" s="8" t="str">
        <f>IF(VLOOKUP($B60,'Dames NET'!$B$6:$H$74,7,FALSE)="","",(VLOOKUP($B60,'Dames NET'!$B$6:$H$74,7,FALSE)))</f>
        <v/>
      </c>
      <c r="P60" s="76" t="str">
        <f t="shared" si="17"/>
        <v/>
      </c>
      <c r="Q60" s="8" t="str">
        <f>IF(VLOOKUP($B60,'Dames BRUT'!$B$6:$I$74,8,FALSE)="","",(VLOOKUP($B60,'Dames BRUT'!$B$6:$I$74,8,FALSE)))</f>
        <v/>
      </c>
      <c r="R60" s="8" t="str">
        <f>IF(VLOOKUP($B60,'Dames NET'!$B$6:$I$74,8,FALSE)="","",(VLOOKUP($B60,'Dames NET'!$B$6:$I$74,8,FALSE)))</f>
        <v/>
      </c>
      <c r="S60" s="76" t="str">
        <f t="shared" si="18"/>
        <v/>
      </c>
      <c r="T60" s="8" t="str">
        <f>IF(VLOOKUP($B60,'Dames BRUT'!$B$6:$J$74,9,FALSE)="","",(VLOOKUP($B60,'Dames BRUT'!$B$6:$J$74,9,FALSE)))</f>
        <v/>
      </c>
      <c r="U60" s="8" t="str">
        <f>IF(VLOOKUP($B60,'Dames NET'!$B$6:$J$74,9,FALSE)="","",(VLOOKUP($B60,'Dames NET'!$B$6:$J$74,9,FALSE)))</f>
        <v/>
      </c>
      <c r="V60" s="76" t="str">
        <f t="shared" si="19"/>
        <v/>
      </c>
      <c r="W60" s="8" t="str">
        <f>IF(VLOOKUP($B60,'Dames BRUT'!$B$6:$K$74,10,FALSE)="","",(VLOOKUP($B60,'Dames BRUT'!$B$6:$K$74,10,FALSE)))</f>
        <v/>
      </c>
      <c r="X60" s="8" t="str">
        <f>IF(VLOOKUP($B60,'Dames NET'!$B$6:$K$74,10,FALSE)="","",(VLOOKUP($B60,'Dames NET'!$B$6:$K$74,10,FALSE)))</f>
        <v/>
      </c>
      <c r="Y60" s="76" t="str">
        <f t="shared" si="20"/>
        <v/>
      </c>
      <c r="Z60" s="8" t="str">
        <f>IF(VLOOKUP($B60,'Dames BRUT'!$B$6:$L$74,11,FALSE)="","",(VLOOKUP($B60,'Dames BRUT'!$B$6:$L$74,11,FALSE)))</f>
        <v/>
      </c>
      <c r="AA60" s="8" t="str">
        <f>IF(VLOOKUP($B60,'Dames NET'!$B$6:$L$74,11,FALSE)="","",(VLOOKUP($B60,'Dames NET'!$B$6:$L$74,11,FALSE)))</f>
        <v/>
      </c>
      <c r="AB60" s="76" t="str">
        <f t="shared" si="21"/>
        <v/>
      </c>
      <c r="AC60" s="8" t="str">
        <f>IF(VLOOKUP($B60,'Dames BRUT'!$B$6:$M$74,12,FALSE)="","",(VLOOKUP($B60,'Dames BRUT'!$B$6:$M$74,12,FALSE)))</f>
        <v/>
      </c>
      <c r="AD60" s="8" t="str">
        <f>IF(VLOOKUP($B60,'Dames NET'!$B$6:$M$74,12,FALSE)="","",(VLOOKUP($B60,'Dames NET'!$B$6:$M$74,12,FALSE)))</f>
        <v/>
      </c>
      <c r="AE60" s="76" t="str">
        <f t="shared" si="22"/>
        <v/>
      </c>
      <c r="AF60" s="8" t="str">
        <f>IF(VLOOKUP($B60,'Dames BRUT'!$B$6:$N$74,13,FALSE)="","",(VLOOKUP($B60,'Dames BRUT'!$B$6:$N$74,13,FALSE)))</f>
        <v/>
      </c>
      <c r="AG60" s="8" t="str">
        <f>IF(VLOOKUP($B60,'Dames NET'!$B$6:$N$74,13,FALSE)="","",(VLOOKUP($B60,'Dames NET'!$B$6:$N$74,13,FALSE)))</f>
        <v/>
      </c>
      <c r="AH60" s="76" t="str">
        <f t="shared" si="23"/>
        <v/>
      </c>
      <c r="AI60" s="76">
        <f t="shared" si="24"/>
        <v>45</v>
      </c>
      <c r="AJ60" s="24">
        <f t="shared" si="25"/>
        <v>1</v>
      </c>
      <c r="AK60" s="24">
        <f>IF(AJ60&lt;8,0,+SMALL(($G60,$J60,$M60,$P60,$S60,$V60,$Y60,$AB60,$AE60,$AH60),1))</f>
        <v>0</v>
      </c>
      <c r="AL60" s="24">
        <f>IF(AJ60&lt;9,0,+SMALL(($G60,$J60,$M60,$P60,$S60,$V60,$Y60,$AB60,$AE60,$AH60),2))</f>
        <v>0</v>
      </c>
      <c r="AM60" s="24">
        <f>IF(AJ60&lt;10,0,+SMALL(($G60,$J60,$M60,$P60,$S60,$V60,$Y60,$AB60,$AE60,$AH60),3))</f>
        <v>0</v>
      </c>
      <c r="AN60" s="24">
        <f t="shared" si="26"/>
        <v>45</v>
      </c>
      <c r="AO60" s="8">
        <f t="shared" si="27"/>
        <v>53</v>
      </c>
    </row>
    <row r="61" spans="2:41" s="12" customFormat="1">
      <c r="B61" s="60" t="s">
        <v>253</v>
      </c>
      <c r="C61" s="45"/>
      <c r="D61" s="89" t="s">
        <v>132</v>
      </c>
      <c r="E61" s="8" t="str">
        <f>IF(VLOOKUP($B61,'Dames BRUT'!$B$6:$E$74,4,FALSE)="","",(VLOOKUP($B61,'Dames BRUT'!$B$6:$E$74,4,FALSE)))</f>
        <v/>
      </c>
      <c r="F61" s="8" t="str">
        <f>IF(VLOOKUP($B61,'Dames NET'!$B$6:E$74,4,FALSE)="","",(VLOOKUP($B61,'Dames NET'!$B$6:$E$74,4,FALSE)))</f>
        <v/>
      </c>
      <c r="G61" s="76" t="str">
        <f t="shared" si="14"/>
        <v/>
      </c>
      <c r="H61" s="8" t="str">
        <f>IF(VLOOKUP($B61,'Dames BRUT'!$B$6:$F$74,5,FALSE)="","",(VLOOKUP($B61,'Dames BRUT'!$B$6:$F$74,5,FALSE)))</f>
        <v/>
      </c>
      <c r="I61" s="8" t="str">
        <f>IF(VLOOKUP($B61,'Dames NET'!$B$6:$F$74,5,FALSE)="","",(VLOOKUP($B61,'Dames NET'!$B$6:$F$74,5,FALSE)))</f>
        <v/>
      </c>
      <c r="J61" s="76" t="str">
        <f t="shared" si="15"/>
        <v/>
      </c>
      <c r="K61" s="8" t="str">
        <f>IF(VLOOKUP($B61,'Dames BRUT'!$B$6:$G$74,6,FALSE)="","",(VLOOKUP($B61,'Dames BRUT'!$B$6:$G$74,6,FALSE)))</f>
        <v/>
      </c>
      <c r="L61" s="8" t="str">
        <f>IF(VLOOKUP($B61,'Dames NET'!$B$6:$G$74,6,FALSE)="","",(VLOOKUP($B61,'Dames NET'!$B$6:$G$74,6,FALSE)))</f>
        <v/>
      </c>
      <c r="M61" s="76" t="str">
        <f t="shared" si="16"/>
        <v/>
      </c>
      <c r="N61" s="8">
        <f>IF(VLOOKUP($B61,'Dames BRUT'!$B$6:$H$74,7,FALSE)="","",(VLOOKUP($B61,'Dames BRUT'!$B$6:$H$74,7,FALSE)))</f>
        <v>1</v>
      </c>
      <c r="O61" s="8">
        <f>IF(VLOOKUP($B61,'Dames NET'!$B$6:$H$74,7,FALSE)="","",(VLOOKUP($B61,'Dames NET'!$B$6:$H$74,7,FALSE)))</f>
        <v>23</v>
      </c>
      <c r="P61" s="76">
        <f t="shared" si="17"/>
        <v>24</v>
      </c>
      <c r="Q61" s="8" t="str">
        <f>IF(VLOOKUP($B61,'Dames BRUT'!$B$6:$I$74,8,FALSE)="","",(VLOOKUP($B61,'Dames BRUT'!$B$6:$I$74,8,FALSE)))</f>
        <v/>
      </c>
      <c r="R61" s="8" t="str">
        <f>IF(VLOOKUP($B61,'Dames NET'!$B$6:$I$74,8,FALSE)="","",(VLOOKUP($B61,'Dames NET'!$B$6:$I$74,8,FALSE)))</f>
        <v/>
      </c>
      <c r="S61" s="76" t="str">
        <f t="shared" si="18"/>
        <v/>
      </c>
      <c r="T61" s="8" t="str">
        <f>IF(VLOOKUP($B61,'Dames BRUT'!$B$6:$J$74,9,FALSE)="","",(VLOOKUP($B61,'Dames BRUT'!$B$6:$J$74,9,FALSE)))</f>
        <v/>
      </c>
      <c r="U61" s="8" t="str">
        <f>IF(VLOOKUP($B61,'Dames NET'!$B$6:$J$74,9,FALSE)="","",(VLOOKUP($B61,'Dames NET'!$B$6:$J$74,9,FALSE)))</f>
        <v/>
      </c>
      <c r="V61" s="76" t="str">
        <f t="shared" si="19"/>
        <v/>
      </c>
      <c r="W61" s="8">
        <f>IF(VLOOKUP($B61,'Dames BRUT'!$B$6:$K$74,10,FALSE)="","",(VLOOKUP($B61,'Dames BRUT'!$B$6:$K$74,10,FALSE)))</f>
        <v>1</v>
      </c>
      <c r="X61" s="8">
        <f>IF(VLOOKUP($B61,'Dames NET'!$B$6:$K$74,10,FALSE)="","",(VLOOKUP($B61,'Dames NET'!$B$6:$K$74,10,FALSE)))</f>
        <v>18</v>
      </c>
      <c r="Y61" s="76">
        <f t="shared" si="20"/>
        <v>19</v>
      </c>
      <c r="Z61" s="8" t="str">
        <f>IF(VLOOKUP($B61,'Dames BRUT'!$B$6:$L$74,11,FALSE)="","",(VLOOKUP($B61,'Dames BRUT'!$B$6:$L$74,11,FALSE)))</f>
        <v/>
      </c>
      <c r="AA61" s="8" t="str">
        <f>IF(VLOOKUP($B61,'Dames NET'!$B$6:$L$74,11,FALSE)="","",(VLOOKUP($B61,'Dames NET'!$B$6:$L$74,11,FALSE)))</f>
        <v/>
      </c>
      <c r="AB61" s="76" t="str">
        <f t="shared" si="21"/>
        <v/>
      </c>
      <c r="AC61" s="8" t="str">
        <f>IF(VLOOKUP($B61,'Dames BRUT'!$B$6:$M$74,12,FALSE)="","",(VLOOKUP($B61,'Dames BRUT'!$B$6:$M$74,12,FALSE)))</f>
        <v/>
      </c>
      <c r="AD61" s="8" t="str">
        <f>IF(VLOOKUP($B61,'Dames NET'!$B$6:$M$74,12,FALSE)="","",(VLOOKUP($B61,'Dames NET'!$B$6:$M$74,12,FALSE)))</f>
        <v/>
      </c>
      <c r="AE61" s="76" t="str">
        <f t="shared" si="22"/>
        <v/>
      </c>
      <c r="AF61" s="8" t="str">
        <f>IF(VLOOKUP($B61,'Dames BRUT'!$B$6:$N$74,13,FALSE)="","",(VLOOKUP($B61,'Dames BRUT'!$B$6:$N$74,13,FALSE)))</f>
        <v/>
      </c>
      <c r="AG61" s="8" t="str">
        <f>IF(VLOOKUP($B61,'Dames NET'!$B$6:$N$74,13,FALSE)="","",(VLOOKUP($B61,'Dames NET'!$B$6:$N$74,13,FALSE)))</f>
        <v/>
      </c>
      <c r="AH61" s="76" t="str">
        <f t="shared" si="23"/>
        <v/>
      </c>
      <c r="AI61" s="76">
        <f t="shared" si="24"/>
        <v>43</v>
      </c>
      <c r="AJ61" s="24">
        <f t="shared" si="25"/>
        <v>2</v>
      </c>
      <c r="AK61" s="24">
        <f>IF(AJ61&lt;8,0,+SMALL(($G61,$J61,$M61,$P61,$S61,$V61,$Y61,$AB61,$AE61,$AH61),1))</f>
        <v>0</v>
      </c>
      <c r="AL61" s="24">
        <f>IF(AJ61&lt;9,0,+SMALL(($G61,$J61,$M61,$P61,$S61,$V61,$Y61,$AB61,$AE61,$AH61),2))</f>
        <v>0</v>
      </c>
      <c r="AM61" s="24">
        <f>IF(AJ61&lt;10,0,+SMALL(($G61,$J61,$M61,$P61,$S61,$V61,$Y61,$AB61,$AE61,$AH61),3))</f>
        <v>0</v>
      </c>
      <c r="AN61" s="24">
        <f t="shared" si="26"/>
        <v>43</v>
      </c>
      <c r="AO61" s="8">
        <f t="shared" si="27"/>
        <v>55</v>
      </c>
    </row>
    <row r="62" spans="2:41" s="12" customFormat="1">
      <c r="B62" s="60" t="s">
        <v>300</v>
      </c>
      <c r="C62" s="45"/>
      <c r="D62" s="62" t="s">
        <v>9</v>
      </c>
      <c r="E62" s="8" t="str">
        <f>IF(VLOOKUP($B62,'Dames BRUT'!$B$6:$E$74,4,FALSE)="","",(VLOOKUP($B62,'Dames BRUT'!$B$6:$E$74,4,FALSE)))</f>
        <v/>
      </c>
      <c r="F62" s="8" t="str">
        <f>IF(VLOOKUP($B62,'Dames NET'!$B$6:E$74,4,FALSE)="","",(VLOOKUP($B62,'Dames NET'!$B$6:$E$74,4,FALSE)))</f>
        <v/>
      </c>
      <c r="G62" s="76" t="str">
        <f t="shared" si="14"/>
        <v/>
      </c>
      <c r="H62" s="8" t="str">
        <f>IF(VLOOKUP($B62,'Dames BRUT'!$B$6:$F$74,5,FALSE)="","",(VLOOKUP($B62,'Dames BRUT'!$B$6:$F$74,5,FALSE)))</f>
        <v/>
      </c>
      <c r="I62" s="8" t="str">
        <f>IF(VLOOKUP($B62,'Dames NET'!$B$6:$F$74,5,FALSE)="","",(VLOOKUP($B62,'Dames NET'!$B$6:$F$74,5,FALSE)))</f>
        <v/>
      </c>
      <c r="J62" s="76" t="str">
        <f t="shared" si="15"/>
        <v/>
      </c>
      <c r="K62" s="8" t="str">
        <f>IF(VLOOKUP($B62,'Dames BRUT'!$B$6:$G$74,6,FALSE)="","",(VLOOKUP($B62,'Dames BRUT'!$B$6:$G$74,6,FALSE)))</f>
        <v/>
      </c>
      <c r="L62" s="8" t="str">
        <f>IF(VLOOKUP($B62,'Dames NET'!$B$6:$G$74,6,FALSE)="","",(VLOOKUP($B62,'Dames NET'!$B$6:$G$74,6,FALSE)))</f>
        <v/>
      </c>
      <c r="M62" s="76" t="str">
        <f t="shared" si="16"/>
        <v/>
      </c>
      <c r="N62" s="8" t="str">
        <f>IF(VLOOKUP($B62,'Dames BRUT'!$B$6:$H$74,7,FALSE)="","",(VLOOKUP($B62,'Dames BRUT'!$B$6:$H$74,7,FALSE)))</f>
        <v/>
      </c>
      <c r="O62" s="8" t="str">
        <f>IF(VLOOKUP($B62,'Dames NET'!$B$6:$H$74,7,FALSE)="","",(VLOOKUP($B62,'Dames NET'!$B$6:$H$74,7,FALSE)))</f>
        <v/>
      </c>
      <c r="P62" s="76" t="str">
        <f t="shared" si="17"/>
        <v/>
      </c>
      <c r="Q62" s="8" t="str">
        <f>IF(VLOOKUP($B62,'Dames BRUT'!$B$6:$I$74,8,FALSE)="","",(VLOOKUP($B62,'Dames BRUT'!$B$6:$I$74,8,FALSE)))</f>
        <v/>
      </c>
      <c r="R62" s="8" t="str">
        <f>IF(VLOOKUP($B62,'Dames NET'!$B$6:$I$74,8,FALSE)="","",(VLOOKUP($B62,'Dames NET'!$B$6:$I$74,8,FALSE)))</f>
        <v/>
      </c>
      <c r="S62" s="76" t="str">
        <f t="shared" si="18"/>
        <v/>
      </c>
      <c r="T62" s="8" t="str">
        <f>IF(VLOOKUP($B62,'Dames BRUT'!$B$6:$J$74,9,FALSE)="","",(VLOOKUP($B62,'Dames BRUT'!$B$6:$J$74,9,FALSE)))</f>
        <v/>
      </c>
      <c r="U62" s="8" t="str">
        <f>IF(VLOOKUP($B62,'Dames NET'!$B$6:$J$74,9,FALSE)="","",(VLOOKUP($B62,'Dames NET'!$B$6:$J$74,9,FALSE)))</f>
        <v/>
      </c>
      <c r="V62" s="76" t="str">
        <f t="shared" si="19"/>
        <v/>
      </c>
      <c r="W62" s="8">
        <f>IF(VLOOKUP($B62,'Dames BRUT'!$B$6:$K$74,10,FALSE)="","",(VLOOKUP($B62,'Dames BRUT'!$B$6:$K$74,10,FALSE)))</f>
        <v>10</v>
      </c>
      <c r="X62" s="8">
        <f>IF(VLOOKUP($B62,'Dames NET'!$B$6:$K$74,10,FALSE)="","",(VLOOKUP($B62,'Dames NET'!$B$6:$K$74,10,FALSE)))</f>
        <v>33</v>
      </c>
      <c r="Y62" s="76">
        <f t="shared" si="20"/>
        <v>43</v>
      </c>
      <c r="Z62" s="8" t="str">
        <f>IF(VLOOKUP($B62,'Dames BRUT'!$B$6:$L$74,11,FALSE)="","",(VLOOKUP($B62,'Dames BRUT'!$B$6:$L$74,11,FALSE)))</f>
        <v/>
      </c>
      <c r="AA62" s="8" t="str">
        <f>IF(VLOOKUP($B62,'Dames NET'!$B$6:$L$74,11,FALSE)="","",(VLOOKUP($B62,'Dames NET'!$B$6:$L$74,11,FALSE)))</f>
        <v/>
      </c>
      <c r="AB62" s="76" t="str">
        <f t="shared" si="21"/>
        <v/>
      </c>
      <c r="AC62" s="8" t="str">
        <f>IF(VLOOKUP($B62,'Dames BRUT'!$B$6:$M$74,12,FALSE)="","",(VLOOKUP($B62,'Dames BRUT'!$B$6:$M$74,12,FALSE)))</f>
        <v/>
      </c>
      <c r="AD62" s="8" t="str">
        <f>IF(VLOOKUP($B62,'Dames NET'!$B$6:$M$74,12,FALSE)="","",(VLOOKUP($B62,'Dames NET'!$B$6:$M$74,12,FALSE)))</f>
        <v/>
      </c>
      <c r="AE62" s="76" t="str">
        <f t="shared" si="22"/>
        <v/>
      </c>
      <c r="AF62" s="8" t="str">
        <f>IF(VLOOKUP($B62,'Dames BRUT'!$B$6:$N$74,13,FALSE)="","",(VLOOKUP($B62,'Dames BRUT'!$B$6:$N$74,13,FALSE)))</f>
        <v/>
      </c>
      <c r="AG62" s="8" t="str">
        <f>IF(VLOOKUP($B62,'Dames NET'!$B$6:$N$74,13,FALSE)="","",(VLOOKUP($B62,'Dames NET'!$B$6:$N$74,13,FALSE)))</f>
        <v/>
      </c>
      <c r="AH62" s="76" t="str">
        <f t="shared" si="23"/>
        <v/>
      </c>
      <c r="AI62" s="76">
        <f t="shared" si="24"/>
        <v>43</v>
      </c>
      <c r="AJ62" s="24">
        <f t="shared" si="25"/>
        <v>1</v>
      </c>
      <c r="AK62" s="24">
        <f>IF(AJ62&lt;8,0,+SMALL(($G62,$J62,$M62,$P62,$S62,$V62,$Y62,$AB62,$AE62,$AH62),1))</f>
        <v>0</v>
      </c>
      <c r="AL62" s="24">
        <f>IF(AJ62&lt;9,0,+SMALL(($G62,$J62,$M62,$P62,$S62,$V62,$Y62,$AB62,$AE62,$AH62),2))</f>
        <v>0</v>
      </c>
      <c r="AM62" s="24">
        <f>IF(AJ62&lt;10,0,+SMALL(($G62,$J62,$M62,$P62,$S62,$V62,$Y62,$AB62,$AE62,$AH62),3))</f>
        <v>0</v>
      </c>
      <c r="AN62" s="24">
        <f t="shared" si="26"/>
        <v>43</v>
      </c>
      <c r="AO62" s="8">
        <f t="shared" si="27"/>
        <v>55</v>
      </c>
    </row>
    <row r="63" spans="2:41" s="12" customFormat="1">
      <c r="B63" s="60" t="s">
        <v>218</v>
      </c>
      <c r="C63" s="45"/>
      <c r="D63" s="89" t="s">
        <v>132</v>
      </c>
      <c r="E63" s="8" t="str">
        <f>IF(VLOOKUP($B63,'Dames BRUT'!$B$6:$E$74,4,FALSE)="","",(VLOOKUP($B63,'Dames BRUT'!$B$6:$E$74,4,FALSE)))</f>
        <v/>
      </c>
      <c r="F63" s="8" t="str">
        <f>IF(VLOOKUP($B63,'Dames NET'!$B$6:E$74,4,FALSE)="","",(VLOOKUP($B63,'Dames NET'!$B$6:$E$74,4,FALSE)))</f>
        <v/>
      </c>
      <c r="G63" s="76" t="str">
        <f t="shared" si="14"/>
        <v/>
      </c>
      <c r="H63" s="8">
        <f>IF(VLOOKUP($B63,'Dames BRUT'!$B$6:$F$74,5,FALSE)="","",(VLOOKUP($B63,'Dames BRUT'!$B$6:$F$74,5,FALSE)))</f>
        <v>8</v>
      </c>
      <c r="I63" s="8">
        <f>IF(VLOOKUP($B63,'Dames NET'!$B$6:$F$74,5,FALSE)="","",(VLOOKUP($B63,'Dames NET'!$B$6:$F$74,5,FALSE)))</f>
        <v>34</v>
      </c>
      <c r="J63" s="76">
        <f t="shared" si="15"/>
        <v>42</v>
      </c>
      <c r="K63" s="8" t="str">
        <f>IF(VLOOKUP($B63,'Dames BRUT'!$B$6:$G$74,6,FALSE)="","",(VLOOKUP($B63,'Dames BRUT'!$B$6:$G$74,6,FALSE)))</f>
        <v/>
      </c>
      <c r="L63" s="8" t="str">
        <f>IF(VLOOKUP($B63,'Dames NET'!$B$6:$G$74,6,FALSE)="","",(VLOOKUP($B63,'Dames NET'!$B$6:$G$74,6,FALSE)))</f>
        <v/>
      </c>
      <c r="M63" s="76" t="str">
        <f t="shared" si="16"/>
        <v/>
      </c>
      <c r="N63" s="8" t="str">
        <f>IF(VLOOKUP($B63,'Dames BRUT'!$B$6:$H$74,7,FALSE)="","",(VLOOKUP($B63,'Dames BRUT'!$B$6:$H$74,7,FALSE)))</f>
        <v/>
      </c>
      <c r="O63" s="8" t="str">
        <f>IF(VLOOKUP($B63,'Dames NET'!$B$6:$H$74,7,FALSE)="","",(VLOOKUP($B63,'Dames NET'!$B$6:$H$74,7,FALSE)))</f>
        <v/>
      </c>
      <c r="P63" s="76" t="str">
        <f t="shared" si="17"/>
        <v/>
      </c>
      <c r="Q63" s="8" t="str">
        <f>IF(VLOOKUP($B63,'Dames BRUT'!$B$6:$I$74,8,FALSE)="","",(VLOOKUP($B63,'Dames BRUT'!$B$6:$I$74,8,FALSE)))</f>
        <v/>
      </c>
      <c r="R63" s="8" t="str">
        <f>IF(VLOOKUP($B63,'Dames NET'!$B$6:$I$74,8,FALSE)="","",(VLOOKUP($B63,'Dames NET'!$B$6:$I$74,8,FALSE)))</f>
        <v/>
      </c>
      <c r="S63" s="76" t="str">
        <f t="shared" si="18"/>
        <v/>
      </c>
      <c r="T63" s="8" t="str">
        <f>IF(VLOOKUP($B63,'Dames BRUT'!$B$6:$J$74,9,FALSE)="","",(VLOOKUP($B63,'Dames BRUT'!$B$6:$J$74,9,FALSE)))</f>
        <v/>
      </c>
      <c r="U63" s="8" t="str">
        <f>IF(VLOOKUP($B63,'Dames NET'!$B$6:$J$74,9,FALSE)="","",(VLOOKUP($B63,'Dames NET'!$B$6:$J$74,9,FALSE)))</f>
        <v/>
      </c>
      <c r="V63" s="76" t="str">
        <f t="shared" si="19"/>
        <v/>
      </c>
      <c r="W63" s="8" t="str">
        <f>IF(VLOOKUP($B63,'Dames BRUT'!$B$6:$K$74,10,FALSE)="","",(VLOOKUP($B63,'Dames BRUT'!$B$6:$K$74,10,FALSE)))</f>
        <v/>
      </c>
      <c r="X63" s="8" t="str">
        <f>IF(VLOOKUP($B63,'Dames NET'!$B$6:$K$74,10,FALSE)="","",(VLOOKUP($B63,'Dames NET'!$B$6:$K$74,10,FALSE)))</f>
        <v/>
      </c>
      <c r="Y63" s="76" t="str">
        <f t="shared" si="20"/>
        <v/>
      </c>
      <c r="Z63" s="8" t="str">
        <f>IF(VLOOKUP($B63,'Dames BRUT'!$B$6:$L$74,11,FALSE)="","",(VLOOKUP($B63,'Dames BRUT'!$B$6:$L$74,11,FALSE)))</f>
        <v/>
      </c>
      <c r="AA63" s="8" t="str">
        <f>IF(VLOOKUP($B63,'Dames NET'!$B$6:$L$74,11,FALSE)="","",(VLOOKUP($B63,'Dames NET'!$B$6:$L$74,11,FALSE)))</f>
        <v/>
      </c>
      <c r="AB63" s="76" t="str">
        <f t="shared" si="21"/>
        <v/>
      </c>
      <c r="AC63" s="8" t="str">
        <f>IF(VLOOKUP($B63,'Dames BRUT'!$B$6:$M$74,12,FALSE)="","",(VLOOKUP($B63,'Dames BRUT'!$B$6:$M$74,12,FALSE)))</f>
        <v/>
      </c>
      <c r="AD63" s="8" t="str">
        <f>IF(VLOOKUP($B63,'Dames NET'!$B$6:$M$74,12,FALSE)="","",(VLOOKUP($B63,'Dames NET'!$B$6:$M$74,12,FALSE)))</f>
        <v/>
      </c>
      <c r="AE63" s="76" t="str">
        <f t="shared" si="22"/>
        <v/>
      </c>
      <c r="AF63" s="8" t="str">
        <f>IF(VLOOKUP($B63,'Dames BRUT'!$B$6:$N$74,13,FALSE)="","",(VLOOKUP($B63,'Dames BRUT'!$B$6:$N$74,13,FALSE)))</f>
        <v/>
      </c>
      <c r="AG63" s="8" t="str">
        <f>IF(VLOOKUP($B63,'Dames NET'!$B$6:$N$74,13,FALSE)="","",(VLOOKUP($B63,'Dames NET'!$B$6:$N$74,13,FALSE)))</f>
        <v/>
      </c>
      <c r="AH63" s="76" t="str">
        <f t="shared" si="23"/>
        <v/>
      </c>
      <c r="AI63" s="76">
        <f t="shared" si="24"/>
        <v>42</v>
      </c>
      <c r="AJ63" s="24">
        <f t="shared" si="25"/>
        <v>1</v>
      </c>
      <c r="AK63" s="24">
        <f>IF(AJ63&lt;8,0,+SMALL(($G63,$J63,$M63,$P63,$S63,$V63,$Y63,$AB63,$AE63,$AH63),1))</f>
        <v>0</v>
      </c>
      <c r="AL63" s="24">
        <f>IF(AJ63&lt;9,0,+SMALL(($G63,$J63,$M63,$P63,$S63,$V63,$Y63,$AB63,$AE63,$AH63),2))</f>
        <v>0</v>
      </c>
      <c r="AM63" s="24">
        <f>IF(AJ63&lt;10,0,+SMALL(($G63,$J63,$M63,$P63,$S63,$V63,$Y63,$AB63,$AE63,$AH63),3))</f>
        <v>0</v>
      </c>
      <c r="AN63" s="24">
        <f t="shared" si="26"/>
        <v>42</v>
      </c>
      <c r="AO63" s="8">
        <f t="shared" si="27"/>
        <v>57</v>
      </c>
    </row>
    <row r="64" spans="2:41">
      <c r="B64" s="60" t="s">
        <v>251</v>
      </c>
      <c r="C64" s="45"/>
      <c r="D64" s="89" t="s">
        <v>132</v>
      </c>
      <c r="E64" s="8" t="str">
        <f>IF(VLOOKUP($B64,'Dames BRUT'!$B$6:$E$74,4,FALSE)="","",(VLOOKUP($B64,'Dames BRUT'!$B$6:$E$74,4,FALSE)))</f>
        <v/>
      </c>
      <c r="F64" s="8" t="str">
        <f>IF(VLOOKUP($B64,'Dames NET'!$B$6:E$74,4,FALSE)="","",(VLOOKUP($B64,'Dames NET'!$B$6:$E$74,4,FALSE)))</f>
        <v/>
      </c>
      <c r="G64" s="76" t="str">
        <f t="shared" si="14"/>
        <v/>
      </c>
      <c r="H64" s="8" t="str">
        <f>IF(VLOOKUP($B64,'Dames BRUT'!$B$6:$F$74,5,FALSE)="","",(VLOOKUP($B64,'Dames BRUT'!$B$6:$F$74,5,FALSE)))</f>
        <v/>
      </c>
      <c r="I64" s="8" t="str">
        <f>IF(VLOOKUP($B64,'Dames NET'!$B$6:$F$74,5,FALSE)="","",(VLOOKUP($B64,'Dames NET'!$B$6:$F$74,5,FALSE)))</f>
        <v/>
      </c>
      <c r="J64" s="76" t="str">
        <f t="shared" si="15"/>
        <v/>
      </c>
      <c r="K64" s="8" t="str">
        <f>IF(VLOOKUP($B64,'Dames BRUT'!$B$6:$G$74,6,FALSE)="","",(VLOOKUP($B64,'Dames BRUT'!$B$6:$G$74,6,FALSE)))</f>
        <v/>
      </c>
      <c r="L64" s="8" t="str">
        <f>IF(VLOOKUP($B64,'Dames NET'!$B$6:$G$74,6,FALSE)="","",(VLOOKUP($B64,'Dames NET'!$B$6:$G$74,6,FALSE)))</f>
        <v/>
      </c>
      <c r="M64" s="76" t="str">
        <f t="shared" si="16"/>
        <v/>
      </c>
      <c r="N64" s="8">
        <f>IF(VLOOKUP($B64,'Dames BRUT'!$B$6:$H$74,7,FALSE)="","",(VLOOKUP($B64,'Dames BRUT'!$B$6:$H$74,7,FALSE)))</f>
        <v>7</v>
      </c>
      <c r="O64" s="8">
        <f>IF(VLOOKUP($B64,'Dames NET'!$B$6:$H$74,7,FALSE)="","",(VLOOKUP($B64,'Dames NET'!$B$6:$H$74,7,FALSE)))</f>
        <v>35</v>
      </c>
      <c r="P64" s="76">
        <f t="shared" si="17"/>
        <v>42</v>
      </c>
      <c r="Q64" s="8" t="str">
        <f>IF(VLOOKUP($B64,'Dames BRUT'!$B$6:$I$74,8,FALSE)="","",(VLOOKUP($B64,'Dames BRUT'!$B$6:$I$74,8,FALSE)))</f>
        <v/>
      </c>
      <c r="R64" s="8" t="str">
        <f>IF(VLOOKUP($B64,'Dames NET'!$B$6:$I$74,8,FALSE)="","",(VLOOKUP($B64,'Dames NET'!$B$6:$I$74,8,FALSE)))</f>
        <v/>
      </c>
      <c r="S64" s="76" t="str">
        <f t="shared" si="18"/>
        <v/>
      </c>
      <c r="T64" s="8" t="str">
        <f>IF(VLOOKUP($B64,'Dames BRUT'!$B$6:$J$74,9,FALSE)="","",(VLOOKUP($B64,'Dames BRUT'!$B$6:$J$74,9,FALSE)))</f>
        <v/>
      </c>
      <c r="U64" s="8" t="str">
        <f>IF(VLOOKUP($B64,'Dames NET'!$B$6:$J$74,9,FALSE)="","",(VLOOKUP($B64,'Dames NET'!$B$6:$J$74,9,FALSE)))</f>
        <v/>
      </c>
      <c r="V64" s="76" t="str">
        <f t="shared" si="19"/>
        <v/>
      </c>
      <c r="W64" s="8" t="str">
        <f>IF(VLOOKUP($B64,'Dames BRUT'!$B$6:$K$74,10,FALSE)="","",(VLOOKUP($B64,'Dames BRUT'!$B$6:$K$74,10,FALSE)))</f>
        <v/>
      </c>
      <c r="X64" s="8" t="str">
        <f>IF(VLOOKUP($B64,'Dames NET'!$B$6:$K$74,10,FALSE)="","",(VLOOKUP($B64,'Dames NET'!$B$6:$K$74,10,FALSE)))</f>
        <v/>
      </c>
      <c r="Y64" s="76" t="str">
        <f t="shared" si="20"/>
        <v/>
      </c>
      <c r="Z64" s="8" t="str">
        <f>IF(VLOOKUP($B64,'Dames BRUT'!$B$6:$L$74,11,FALSE)="","",(VLOOKUP($B64,'Dames BRUT'!$B$6:$L$74,11,FALSE)))</f>
        <v/>
      </c>
      <c r="AA64" s="8" t="str">
        <f>IF(VLOOKUP($B64,'Dames NET'!$B$6:$L$74,11,FALSE)="","",(VLOOKUP($B64,'Dames NET'!$B$6:$L$74,11,FALSE)))</f>
        <v/>
      </c>
      <c r="AB64" s="76" t="str">
        <f t="shared" si="21"/>
        <v/>
      </c>
      <c r="AC64" s="8" t="str">
        <f>IF(VLOOKUP($B64,'Dames BRUT'!$B$6:$M$74,12,FALSE)="","",(VLOOKUP($B64,'Dames BRUT'!$B$6:$M$74,12,FALSE)))</f>
        <v/>
      </c>
      <c r="AD64" s="8" t="str">
        <f>IF(VLOOKUP($B64,'Dames NET'!$B$6:$M$74,12,FALSE)="","",(VLOOKUP($B64,'Dames NET'!$B$6:$M$74,12,FALSE)))</f>
        <v/>
      </c>
      <c r="AE64" s="76" t="str">
        <f t="shared" si="22"/>
        <v/>
      </c>
      <c r="AF64" s="8" t="str">
        <f>IF(VLOOKUP($B64,'Dames BRUT'!$B$6:$N$74,13,FALSE)="","",(VLOOKUP($B64,'Dames BRUT'!$B$6:$N$74,13,FALSE)))</f>
        <v/>
      </c>
      <c r="AG64" s="8" t="str">
        <f>IF(VLOOKUP($B64,'Dames NET'!$B$6:$N$74,13,FALSE)="","",(VLOOKUP($B64,'Dames NET'!$B$6:$N$74,13,FALSE)))</f>
        <v/>
      </c>
      <c r="AH64" s="76" t="str">
        <f t="shared" si="23"/>
        <v/>
      </c>
      <c r="AI64" s="76">
        <f t="shared" si="24"/>
        <v>42</v>
      </c>
      <c r="AJ64" s="24">
        <f t="shared" si="25"/>
        <v>1</v>
      </c>
      <c r="AK64" s="24">
        <f>IF(AJ64&lt;8,0,+SMALL(($G64,$J64,$M64,$P64,$S64,$V64,$Y64,$AB64,$AE64,$AH64),1))</f>
        <v>0</v>
      </c>
      <c r="AL64" s="24">
        <f>IF(AJ64&lt;9,0,+SMALL(($G64,$J64,$M64,$P64,$S64,$V64,$Y64,$AB64,$AE64,$AH64),2))</f>
        <v>0</v>
      </c>
      <c r="AM64" s="24">
        <f>IF(AJ64&lt;10,0,+SMALL(($G64,$J64,$M64,$P64,$S64,$V64,$Y64,$AB64,$AE64,$AH64),3))</f>
        <v>0</v>
      </c>
      <c r="AN64" s="24">
        <f t="shared" si="26"/>
        <v>42</v>
      </c>
      <c r="AO64" s="8">
        <f t="shared" si="27"/>
        <v>57</v>
      </c>
    </row>
    <row r="65" spans="2:41" s="12" customFormat="1">
      <c r="B65" s="60" t="s">
        <v>278</v>
      </c>
      <c r="C65" s="45"/>
      <c r="D65" s="89" t="s">
        <v>132</v>
      </c>
      <c r="E65" s="8" t="str">
        <f>IF(VLOOKUP($B65,'Dames BRUT'!$B$6:$E$74,4,FALSE)="","",(VLOOKUP($B65,'Dames BRUT'!$B$6:$E$74,4,FALSE)))</f>
        <v/>
      </c>
      <c r="F65" s="8" t="str">
        <f>IF(VLOOKUP($B65,'Dames NET'!$B$6:E$74,4,FALSE)="","",(VLOOKUP($B65,'Dames NET'!$B$6:$E$74,4,FALSE)))</f>
        <v/>
      </c>
      <c r="G65" s="76" t="str">
        <f t="shared" si="14"/>
        <v/>
      </c>
      <c r="H65" s="8" t="str">
        <f>IF(VLOOKUP($B65,'Dames BRUT'!$B$6:$F$74,5,FALSE)="","",(VLOOKUP($B65,'Dames BRUT'!$B$6:$F$74,5,FALSE)))</f>
        <v/>
      </c>
      <c r="I65" s="8" t="str">
        <f>IF(VLOOKUP($B65,'Dames NET'!$B$6:$F$74,5,FALSE)="","",(VLOOKUP($B65,'Dames NET'!$B$6:$F$74,5,FALSE)))</f>
        <v/>
      </c>
      <c r="J65" s="76" t="str">
        <f t="shared" si="15"/>
        <v/>
      </c>
      <c r="K65" s="8" t="str">
        <f>IF(VLOOKUP($B65,'Dames BRUT'!$B$6:$G$74,6,FALSE)="","",(VLOOKUP($B65,'Dames BRUT'!$B$6:$G$74,6,FALSE)))</f>
        <v/>
      </c>
      <c r="L65" s="8" t="str">
        <f>IF(VLOOKUP($B65,'Dames NET'!$B$6:$G$74,6,FALSE)="","",(VLOOKUP($B65,'Dames NET'!$B$6:$G$74,6,FALSE)))</f>
        <v/>
      </c>
      <c r="M65" s="76" t="str">
        <f t="shared" si="16"/>
        <v/>
      </c>
      <c r="N65" s="8">
        <f>IF(VLOOKUP($B65,'Dames BRUT'!$B$6:$H$74,7,FALSE)="","",(VLOOKUP($B65,'Dames BRUT'!$B$6:$H$74,7,FALSE)))</f>
        <v>0</v>
      </c>
      <c r="O65" s="8">
        <f>IF(VLOOKUP($B65,'Dames NET'!$B$6:$H$74,7,FALSE)="","",(VLOOKUP($B65,'Dames NET'!$B$6:$H$74,7,FALSE)))</f>
        <v>0</v>
      </c>
      <c r="P65" s="76">
        <f t="shared" si="17"/>
        <v>0</v>
      </c>
      <c r="Q65" s="8" t="str">
        <f>IF(VLOOKUP($B65,'Dames BRUT'!$B$6:$I$74,8,FALSE)="","",(VLOOKUP($B65,'Dames BRUT'!$B$6:$I$74,8,FALSE)))</f>
        <v/>
      </c>
      <c r="R65" s="8" t="str">
        <f>IF(VLOOKUP($B65,'Dames NET'!$B$6:$I$74,8,FALSE)="","",(VLOOKUP($B65,'Dames NET'!$B$6:$I$74,8,FALSE)))</f>
        <v/>
      </c>
      <c r="S65" s="76" t="str">
        <f t="shared" si="18"/>
        <v/>
      </c>
      <c r="T65" s="8">
        <f>IF(VLOOKUP($B65,'Dames BRUT'!$B$6:$J$74,9,FALSE)="","",(VLOOKUP($B65,'Dames BRUT'!$B$6:$J$74,9,FALSE)))</f>
        <v>8</v>
      </c>
      <c r="U65" s="8">
        <f>IF(VLOOKUP($B65,'Dames NET'!$B$6:$J$74,9,FALSE)="","",(VLOOKUP($B65,'Dames NET'!$B$6:$J$74,9,FALSE)))</f>
        <v>30</v>
      </c>
      <c r="V65" s="76">
        <f t="shared" si="19"/>
        <v>38</v>
      </c>
      <c r="W65" s="8" t="str">
        <f>IF(VLOOKUP($B65,'Dames BRUT'!$B$6:$K$74,10,FALSE)="","",(VLOOKUP($B65,'Dames BRUT'!$B$6:$K$74,10,FALSE)))</f>
        <v/>
      </c>
      <c r="X65" s="8" t="str">
        <f>IF(VLOOKUP($B65,'Dames NET'!$B$6:$K$74,10,FALSE)="","",(VLOOKUP($B65,'Dames NET'!$B$6:$K$74,10,FALSE)))</f>
        <v/>
      </c>
      <c r="Y65" s="76" t="str">
        <f t="shared" si="20"/>
        <v/>
      </c>
      <c r="Z65" s="8" t="str">
        <f>IF(VLOOKUP($B65,'Dames BRUT'!$B$6:$L$74,11,FALSE)="","",(VLOOKUP($B65,'Dames BRUT'!$B$6:$L$74,11,FALSE)))</f>
        <v/>
      </c>
      <c r="AA65" s="8" t="str">
        <f>IF(VLOOKUP($B65,'Dames NET'!$B$6:$L$74,11,FALSE)="","",(VLOOKUP($B65,'Dames NET'!$B$6:$L$74,11,FALSE)))</f>
        <v/>
      </c>
      <c r="AB65" s="76" t="str">
        <f t="shared" si="21"/>
        <v/>
      </c>
      <c r="AC65" s="8" t="str">
        <f>IF(VLOOKUP($B65,'Dames BRUT'!$B$6:$M$74,12,FALSE)="","",(VLOOKUP($B65,'Dames BRUT'!$B$6:$M$74,12,FALSE)))</f>
        <v/>
      </c>
      <c r="AD65" s="8" t="str">
        <f>IF(VLOOKUP($B65,'Dames NET'!$B$6:$M$74,12,FALSE)="","",(VLOOKUP($B65,'Dames NET'!$B$6:$M$74,12,FALSE)))</f>
        <v/>
      </c>
      <c r="AE65" s="76" t="str">
        <f t="shared" si="22"/>
        <v/>
      </c>
      <c r="AF65" s="8" t="str">
        <f>IF(VLOOKUP($B65,'Dames BRUT'!$B$6:$N$74,13,FALSE)="","",(VLOOKUP($B65,'Dames BRUT'!$B$6:$N$74,13,FALSE)))</f>
        <v/>
      </c>
      <c r="AG65" s="8" t="str">
        <f>IF(VLOOKUP($B65,'Dames NET'!$B$6:$N$74,13,FALSE)="","",(VLOOKUP($B65,'Dames NET'!$B$6:$N$74,13,FALSE)))</f>
        <v/>
      </c>
      <c r="AH65" s="76" t="str">
        <f t="shared" si="23"/>
        <v/>
      </c>
      <c r="AI65" s="76">
        <f t="shared" si="24"/>
        <v>38</v>
      </c>
      <c r="AJ65" s="24">
        <f t="shared" si="25"/>
        <v>2</v>
      </c>
      <c r="AK65" s="24">
        <f>IF(AJ65&lt;8,0,+SMALL(($G65,$J65,$M65,$P65,$S65,$V65,$Y65,$AB65,$AE65,$AH65),1))</f>
        <v>0</v>
      </c>
      <c r="AL65" s="24">
        <f>IF(AJ65&lt;9,0,+SMALL(($G65,$J65,$M65,$P65,$S65,$V65,$Y65,$AB65,$AE65,$AH65),2))</f>
        <v>0</v>
      </c>
      <c r="AM65" s="24">
        <f>IF(AJ65&lt;10,0,+SMALL(($G65,$J65,$M65,$P65,$S65,$V65,$Y65,$AB65,$AE65,$AH65),3))</f>
        <v>0</v>
      </c>
      <c r="AN65" s="24">
        <f t="shared" si="26"/>
        <v>38</v>
      </c>
      <c r="AO65" s="8">
        <f t="shared" si="27"/>
        <v>59</v>
      </c>
    </row>
    <row r="66" spans="2:41">
      <c r="B66" s="60" t="s">
        <v>252</v>
      </c>
      <c r="C66" s="45"/>
      <c r="D66" s="89" t="s">
        <v>132</v>
      </c>
      <c r="E66" s="8" t="str">
        <f>IF(VLOOKUP($B66,'Dames BRUT'!$B$6:$E$74,4,FALSE)="","",(VLOOKUP($B66,'Dames BRUT'!$B$6:$E$74,4,FALSE)))</f>
        <v/>
      </c>
      <c r="F66" s="8" t="str">
        <f>IF(VLOOKUP($B66,'Dames NET'!$B$6:E$74,4,FALSE)="","",(VLOOKUP($B66,'Dames NET'!$B$6:$E$74,4,FALSE)))</f>
        <v/>
      </c>
      <c r="G66" s="76" t="str">
        <f t="shared" si="14"/>
        <v/>
      </c>
      <c r="H66" s="8" t="str">
        <f>IF(VLOOKUP($B66,'Dames BRUT'!$B$6:$F$74,5,FALSE)="","",(VLOOKUP($B66,'Dames BRUT'!$B$6:$F$74,5,FALSE)))</f>
        <v/>
      </c>
      <c r="I66" s="8" t="str">
        <f>IF(VLOOKUP($B66,'Dames NET'!$B$6:$F$74,5,FALSE)="","",(VLOOKUP($B66,'Dames NET'!$B$6:$F$74,5,FALSE)))</f>
        <v/>
      </c>
      <c r="J66" s="76" t="str">
        <f t="shared" si="15"/>
        <v/>
      </c>
      <c r="K66" s="8" t="str">
        <f>IF(VLOOKUP($B66,'Dames BRUT'!$B$6:$G$74,6,FALSE)="","",(VLOOKUP($B66,'Dames BRUT'!$B$6:$G$74,6,FALSE)))</f>
        <v/>
      </c>
      <c r="L66" s="8" t="str">
        <f>IF(VLOOKUP($B66,'Dames NET'!$B$6:$G$74,6,FALSE)="","",(VLOOKUP($B66,'Dames NET'!$B$6:$G$74,6,FALSE)))</f>
        <v/>
      </c>
      <c r="M66" s="76" t="str">
        <f t="shared" si="16"/>
        <v/>
      </c>
      <c r="N66" s="8">
        <f>IF(VLOOKUP($B66,'Dames BRUT'!$B$6:$H$74,7,FALSE)="","",(VLOOKUP($B66,'Dames BRUT'!$B$6:$H$74,7,FALSE)))</f>
        <v>3</v>
      </c>
      <c r="O66" s="8">
        <f>IF(VLOOKUP($B66,'Dames NET'!$B$6:$H$74,7,FALSE)="","",(VLOOKUP($B66,'Dames NET'!$B$6:$H$74,7,FALSE)))</f>
        <v>32</v>
      </c>
      <c r="P66" s="76">
        <f t="shared" si="17"/>
        <v>35</v>
      </c>
      <c r="Q66" s="8" t="str">
        <f>IF(VLOOKUP($B66,'Dames BRUT'!$B$6:$I$74,8,FALSE)="","",(VLOOKUP($B66,'Dames BRUT'!$B$6:$I$74,8,FALSE)))</f>
        <v/>
      </c>
      <c r="R66" s="8" t="str">
        <f>IF(VLOOKUP($B66,'Dames NET'!$B$6:$I$74,8,FALSE)="","",(VLOOKUP($B66,'Dames NET'!$B$6:$I$74,8,FALSE)))</f>
        <v/>
      </c>
      <c r="S66" s="76" t="str">
        <f t="shared" si="18"/>
        <v/>
      </c>
      <c r="T66" s="8" t="str">
        <f>IF(VLOOKUP($B66,'Dames BRUT'!$B$6:$J$74,9,FALSE)="","",(VLOOKUP($B66,'Dames BRUT'!$B$6:$J$74,9,FALSE)))</f>
        <v/>
      </c>
      <c r="U66" s="8" t="str">
        <f>IF(VLOOKUP($B66,'Dames NET'!$B$6:$J$74,9,FALSE)="","",(VLOOKUP($B66,'Dames NET'!$B$6:$J$74,9,FALSE)))</f>
        <v/>
      </c>
      <c r="V66" s="76" t="str">
        <f t="shared" si="19"/>
        <v/>
      </c>
      <c r="W66" s="8" t="str">
        <f>IF(VLOOKUP($B66,'Dames BRUT'!$B$6:$K$74,10,FALSE)="","",(VLOOKUP($B66,'Dames BRUT'!$B$6:$K$74,10,FALSE)))</f>
        <v/>
      </c>
      <c r="X66" s="8" t="str">
        <f>IF(VLOOKUP($B66,'Dames NET'!$B$6:$K$74,10,FALSE)="","",(VLOOKUP($B66,'Dames NET'!$B$6:$K$74,10,FALSE)))</f>
        <v/>
      </c>
      <c r="Y66" s="76" t="str">
        <f t="shared" si="20"/>
        <v/>
      </c>
      <c r="Z66" s="8" t="str">
        <f>IF(VLOOKUP($B66,'Dames BRUT'!$B$6:$L$74,11,FALSE)="","",(VLOOKUP($B66,'Dames BRUT'!$B$6:$L$74,11,FALSE)))</f>
        <v/>
      </c>
      <c r="AA66" s="8" t="str">
        <f>IF(VLOOKUP($B66,'Dames NET'!$B$6:$L$74,11,FALSE)="","",(VLOOKUP($B66,'Dames NET'!$B$6:$L$74,11,FALSE)))</f>
        <v/>
      </c>
      <c r="AB66" s="76" t="str">
        <f t="shared" si="21"/>
        <v/>
      </c>
      <c r="AC66" s="8" t="str">
        <f>IF(VLOOKUP($B66,'Dames BRUT'!$B$6:$M$74,12,FALSE)="","",(VLOOKUP($B66,'Dames BRUT'!$B$6:$M$74,12,FALSE)))</f>
        <v/>
      </c>
      <c r="AD66" s="8" t="str">
        <f>IF(VLOOKUP($B66,'Dames NET'!$B$6:$M$74,12,FALSE)="","",(VLOOKUP($B66,'Dames NET'!$B$6:$M$74,12,FALSE)))</f>
        <v/>
      </c>
      <c r="AE66" s="76" t="str">
        <f t="shared" si="22"/>
        <v/>
      </c>
      <c r="AF66" s="8" t="str">
        <f>IF(VLOOKUP($B66,'Dames BRUT'!$B$6:$N$74,13,FALSE)="","",(VLOOKUP($B66,'Dames BRUT'!$B$6:$N$74,13,FALSE)))</f>
        <v/>
      </c>
      <c r="AG66" s="8" t="str">
        <f>IF(VLOOKUP($B66,'Dames NET'!$B$6:$N$74,13,FALSE)="","",(VLOOKUP($B66,'Dames NET'!$B$6:$N$74,13,FALSE)))</f>
        <v/>
      </c>
      <c r="AH66" s="76" t="str">
        <f t="shared" si="23"/>
        <v/>
      </c>
      <c r="AI66" s="76">
        <f t="shared" si="24"/>
        <v>35</v>
      </c>
      <c r="AJ66" s="24">
        <f t="shared" si="25"/>
        <v>1</v>
      </c>
      <c r="AK66" s="24">
        <f>IF(AJ66&lt;8,0,+SMALL(($G66,$J66,$M66,$P66,$S66,$V66,$Y66,$AB66,$AE66,$AH66),1))</f>
        <v>0</v>
      </c>
      <c r="AL66" s="24">
        <f>IF(AJ66&lt;9,0,+SMALL(($G66,$J66,$M66,$P66,$S66,$V66,$Y66,$AB66,$AE66,$AH66),2))</f>
        <v>0</v>
      </c>
      <c r="AM66" s="24">
        <f>IF(AJ66&lt;10,0,+SMALL(($G66,$J66,$M66,$P66,$S66,$V66,$Y66,$AB66,$AE66,$AH66),3))</f>
        <v>0</v>
      </c>
      <c r="AN66" s="24">
        <f t="shared" si="26"/>
        <v>35</v>
      </c>
      <c r="AO66" s="8">
        <f t="shared" si="27"/>
        <v>60</v>
      </c>
    </row>
    <row r="67" spans="2:41" s="12" customFormat="1">
      <c r="B67" s="108" t="s">
        <v>236</v>
      </c>
      <c r="C67" s="45"/>
      <c r="D67" s="94" t="s">
        <v>20</v>
      </c>
      <c r="E67" s="8" t="str">
        <f>IF(VLOOKUP($B67,'Dames BRUT'!$B$6:$E$74,4,FALSE)="","",(VLOOKUP($B67,'Dames BRUT'!$B$6:$E$74,4,FALSE)))</f>
        <v/>
      </c>
      <c r="F67" s="8" t="str">
        <f>IF(VLOOKUP($B67,'Dames NET'!$B$6:E$74,4,FALSE)="","",(VLOOKUP($B67,'Dames NET'!$B$6:$E$74,4,FALSE)))</f>
        <v/>
      </c>
      <c r="G67" s="76" t="str">
        <f t="shared" si="14"/>
        <v/>
      </c>
      <c r="H67" s="8" t="str">
        <f>IF(VLOOKUP($B67,'Dames BRUT'!$B$6:$F$74,5,FALSE)="","",(VLOOKUP($B67,'Dames BRUT'!$B$6:$F$74,5,FALSE)))</f>
        <v/>
      </c>
      <c r="I67" s="8" t="str">
        <f>IF(VLOOKUP($B67,'Dames NET'!$B$6:$F$74,5,FALSE)="","",(VLOOKUP($B67,'Dames NET'!$B$6:$F$74,5,FALSE)))</f>
        <v/>
      </c>
      <c r="J67" s="76" t="str">
        <f t="shared" si="15"/>
        <v/>
      </c>
      <c r="K67" s="8">
        <f>IF(VLOOKUP($B67,'Dames BRUT'!$B$6:$G$74,6,FALSE)="","",(VLOOKUP($B67,'Dames BRUT'!$B$6:$G$74,6,FALSE)))</f>
        <v>7</v>
      </c>
      <c r="L67" s="8">
        <f>IF(VLOOKUP($B67,'Dames NET'!$B$6:$G$74,6,FALSE)="","",(VLOOKUP($B67,'Dames NET'!$B$6:$G$74,6,FALSE)))</f>
        <v>28</v>
      </c>
      <c r="M67" s="76">
        <f t="shared" si="16"/>
        <v>35</v>
      </c>
      <c r="N67" s="8" t="str">
        <f>IF(VLOOKUP($B67,'Dames BRUT'!$B$6:$H$74,7,FALSE)="","",(VLOOKUP($B67,'Dames BRUT'!$B$6:$H$74,7,FALSE)))</f>
        <v/>
      </c>
      <c r="O67" s="8" t="str">
        <f>IF(VLOOKUP($B67,'Dames NET'!$B$6:$H$74,7,FALSE)="","",(VLOOKUP($B67,'Dames NET'!$B$6:$H$74,7,FALSE)))</f>
        <v/>
      </c>
      <c r="P67" s="76" t="str">
        <f t="shared" si="17"/>
        <v/>
      </c>
      <c r="Q67" s="8" t="str">
        <f>IF(VLOOKUP($B67,'Dames BRUT'!$B$6:$I$74,8,FALSE)="","",(VLOOKUP($B67,'Dames BRUT'!$B$6:$I$74,8,FALSE)))</f>
        <v/>
      </c>
      <c r="R67" s="8" t="str">
        <f>IF(VLOOKUP($B67,'Dames NET'!$B$6:$I$74,8,FALSE)="","",(VLOOKUP($B67,'Dames NET'!$B$6:$I$74,8,FALSE)))</f>
        <v/>
      </c>
      <c r="S67" s="76" t="str">
        <f t="shared" si="18"/>
        <v/>
      </c>
      <c r="T67" s="8" t="str">
        <f>IF(VLOOKUP($B67,'Dames BRUT'!$B$6:$J$74,9,FALSE)="","",(VLOOKUP($B67,'Dames BRUT'!$B$6:$J$74,9,FALSE)))</f>
        <v/>
      </c>
      <c r="U67" s="8" t="str">
        <f>IF(VLOOKUP($B67,'Dames NET'!$B$6:$J$74,9,FALSE)="","",(VLOOKUP($B67,'Dames NET'!$B$6:$J$74,9,FALSE)))</f>
        <v/>
      </c>
      <c r="V67" s="76" t="str">
        <f t="shared" si="19"/>
        <v/>
      </c>
      <c r="W67" s="8" t="str">
        <f>IF(VLOOKUP($B67,'Dames BRUT'!$B$6:$K$74,10,FALSE)="","",(VLOOKUP($B67,'Dames BRUT'!$B$6:$K$74,10,FALSE)))</f>
        <v/>
      </c>
      <c r="X67" s="8" t="str">
        <f>IF(VLOOKUP($B67,'Dames NET'!$B$6:$K$74,10,FALSE)="","",(VLOOKUP($B67,'Dames NET'!$B$6:$K$74,10,FALSE)))</f>
        <v/>
      </c>
      <c r="Y67" s="76" t="str">
        <f t="shared" si="20"/>
        <v/>
      </c>
      <c r="Z67" s="8" t="str">
        <f>IF(VLOOKUP($B67,'Dames BRUT'!$B$6:$L$74,11,FALSE)="","",(VLOOKUP($B67,'Dames BRUT'!$B$6:$L$74,11,FALSE)))</f>
        <v/>
      </c>
      <c r="AA67" s="8" t="str">
        <f>IF(VLOOKUP($B67,'Dames NET'!$B$6:$L$74,11,FALSE)="","",(VLOOKUP($B67,'Dames NET'!$B$6:$L$74,11,FALSE)))</f>
        <v/>
      </c>
      <c r="AB67" s="76" t="str">
        <f t="shared" si="21"/>
        <v/>
      </c>
      <c r="AC67" s="8" t="str">
        <f>IF(VLOOKUP($B67,'Dames BRUT'!$B$6:$M$74,12,FALSE)="","",(VLOOKUP($B67,'Dames BRUT'!$B$6:$M$74,12,FALSE)))</f>
        <v/>
      </c>
      <c r="AD67" s="8" t="str">
        <f>IF(VLOOKUP($B67,'Dames NET'!$B$6:$M$74,12,FALSE)="","",(VLOOKUP($B67,'Dames NET'!$B$6:$M$74,12,FALSE)))</f>
        <v/>
      </c>
      <c r="AE67" s="76" t="str">
        <f t="shared" si="22"/>
        <v/>
      </c>
      <c r="AF67" s="8" t="str">
        <f>IF(VLOOKUP($B67,'Dames BRUT'!$B$6:$N$74,13,FALSE)="","",(VLOOKUP($B67,'Dames BRUT'!$B$6:$N$74,13,FALSE)))</f>
        <v/>
      </c>
      <c r="AG67" s="8" t="str">
        <f>IF(VLOOKUP($B67,'Dames NET'!$B$6:$N$74,13,FALSE)="","",(VLOOKUP($B67,'Dames NET'!$B$6:$N$74,13,FALSE)))</f>
        <v/>
      </c>
      <c r="AH67" s="76" t="str">
        <f t="shared" si="23"/>
        <v/>
      </c>
      <c r="AI67" s="76">
        <f t="shared" si="24"/>
        <v>35</v>
      </c>
      <c r="AJ67" s="24">
        <f t="shared" si="25"/>
        <v>1</v>
      </c>
      <c r="AK67" s="24">
        <f>IF(AJ67&lt;8,0,+SMALL(($G67,$J67,$M67,$P67,$S67,$V67,$Y67,$AB67,$AE67,$AH67),1))</f>
        <v>0</v>
      </c>
      <c r="AL67" s="24">
        <f>IF(AJ67&lt;9,0,+SMALL(($G67,$J67,$M67,$P67,$S67,$V67,$Y67,$AB67,$AE67,$AH67),2))</f>
        <v>0</v>
      </c>
      <c r="AM67" s="24">
        <f>IF(AJ67&lt;10,0,+SMALL(($G67,$J67,$M67,$P67,$S67,$V67,$Y67,$AB67,$AE67,$AH67),3))</f>
        <v>0</v>
      </c>
      <c r="AN67" s="24">
        <f t="shared" si="26"/>
        <v>35</v>
      </c>
      <c r="AO67" s="8">
        <f t="shared" si="27"/>
        <v>60</v>
      </c>
    </row>
    <row r="68" spans="2:41" s="12" customFormat="1">
      <c r="B68" s="108" t="s">
        <v>237</v>
      </c>
      <c r="C68" s="45"/>
      <c r="D68" s="94" t="s">
        <v>20</v>
      </c>
      <c r="E68" s="8" t="str">
        <f>IF(VLOOKUP($B68,'Dames BRUT'!$B$6:$E$74,4,FALSE)="","",(VLOOKUP($B68,'Dames BRUT'!$B$6:$E$74,4,FALSE)))</f>
        <v/>
      </c>
      <c r="F68" s="8" t="str">
        <f>IF(VLOOKUP($B68,'Dames NET'!$B$6:E$74,4,FALSE)="","",(VLOOKUP($B68,'Dames NET'!$B$6:$E$74,4,FALSE)))</f>
        <v/>
      </c>
      <c r="G68" s="76" t="str">
        <f t="shared" si="14"/>
        <v/>
      </c>
      <c r="H68" s="8" t="str">
        <f>IF(VLOOKUP($B68,'Dames BRUT'!$B$6:$F$74,5,FALSE)="","",(VLOOKUP($B68,'Dames BRUT'!$B$6:$F$74,5,FALSE)))</f>
        <v/>
      </c>
      <c r="I68" s="8" t="str">
        <f>IF(VLOOKUP($B68,'Dames NET'!$B$6:$F$74,5,FALSE)="","",(VLOOKUP($B68,'Dames NET'!$B$6:$F$74,5,FALSE)))</f>
        <v/>
      </c>
      <c r="J68" s="76" t="str">
        <f t="shared" si="15"/>
        <v/>
      </c>
      <c r="K68" s="8">
        <f>IF(VLOOKUP($B68,'Dames BRUT'!$B$6:$G$74,6,FALSE)="","",(VLOOKUP($B68,'Dames BRUT'!$B$6:$G$74,6,FALSE)))</f>
        <v>6</v>
      </c>
      <c r="L68" s="8">
        <f>IF(VLOOKUP($B68,'Dames NET'!$B$6:$G$74,6,FALSE)="","",(VLOOKUP($B68,'Dames NET'!$B$6:$G$74,6,FALSE)))</f>
        <v>28</v>
      </c>
      <c r="M68" s="76">
        <f t="shared" si="16"/>
        <v>34</v>
      </c>
      <c r="N68" s="8" t="str">
        <f>IF(VLOOKUP($B68,'Dames BRUT'!$B$6:$H$74,7,FALSE)="","",(VLOOKUP($B68,'Dames BRUT'!$B$6:$H$74,7,FALSE)))</f>
        <v/>
      </c>
      <c r="O68" s="8" t="str">
        <f>IF(VLOOKUP($B68,'Dames NET'!$B$6:$H$74,7,FALSE)="","",(VLOOKUP($B68,'Dames NET'!$B$6:$H$74,7,FALSE)))</f>
        <v/>
      </c>
      <c r="P68" s="76" t="str">
        <f t="shared" si="17"/>
        <v/>
      </c>
      <c r="Q68" s="8" t="str">
        <f>IF(VLOOKUP($B68,'Dames BRUT'!$B$6:$I$74,8,FALSE)="","",(VLOOKUP($B68,'Dames BRUT'!$B$6:$I$74,8,FALSE)))</f>
        <v/>
      </c>
      <c r="R68" s="8" t="str">
        <f>IF(VLOOKUP($B68,'Dames NET'!$B$6:$I$74,8,FALSE)="","",(VLOOKUP($B68,'Dames NET'!$B$6:$I$74,8,FALSE)))</f>
        <v/>
      </c>
      <c r="S68" s="76" t="str">
        <f t="shared" si="18"/>
        <v/>
      </c>
      <c r="T68" s="8" t="str">
        <f>IF(VLOOKUP($B68,'Dames BRUT'!$B$6:$J$74,9,FALSE)="","",(VLOOKUP($B68,'Dames BRUT'!$B$6:$J$74,9,FALSE)))</f>
        <v/>
      </c>
      <c r="U68" s="8" t="str">
        <f>IF(VLOOKUP($B68,'Dames NET'!$B$6:$J$74,9,FALSE)="","",(VLOOKUP($B68,'Dames NET'!$B$6:$J$74,9,FALSE)))</f>
        <v/>
      </c>
      <c r="V68" s="76" t="str">
        <f t="shared" si="19"/>
        <v/>
      </c>
      <c r="W68" s="8" t="str">
        <f>IF(VLOOKUP($B68,'Dames BRUT'!$B$6:$K$74,10,FALSE)="","",(VLOOKUP($B68,'Dames BRUT'!$B$6:$K$74,10,FALSE)))</f>
        <v/>
      </c>
      <c r="X68" s="8" t="str">
        <f>IF(VLOOKUP($B68,'Dames NET'!$B$6:$K$74,10,FALSE)="","",(VLOOKUP($B68,'Dames NET'!$B$6:$K$74,10,FALSE)))</f>
        <v/>
      </c>
      <c r="Y68" s="76" t="str">
        <f t="shared" si="20"/>
        <v/>
      </c>
      <c r="Z68" s="8" t="str">
        <f>IF(VLOOKUP($B68,'Dames BRUT'!$B$6:$L$74,11,FALSE)="","",(VLOOKUP($B68,'Dames BRUT'!$B$6:$L$74,11,FALSE)))</f>
        <v/>
      </c>
      <c r="AA68" s="8" t="str">
        <f>IF(VLOOKUP($B68,'Dames NET'!$B$6:$L$74,11,FALSE)="","",(VLOOKUP($B68,'Dames NET'!$B$6:$L$74,11,FALSE)))</f>
        <v/>
      </c>
      <c r="AB68" s="76" t="str">
        <f t="shared" si="21"/>
        <v/>
      </c>
      <c r="AC68" s="8" t="str">
        <f>IF(VLOOKUP($B68,'Dames BRUT'!$B$6:$M$74,12,FALSE)="","",(VLOOKUP($B68,'Dames BRUT'!$B$6:$M$74,12,FALSE)))</f>
        <v/>
      </c>
      <c r="AD68" s="8" t="str">
        <f>IF(VLOOKUP($B68,'Dames NET'!$B$6:$M$74,12,FALSE)="","",(VLOOKUP($B68,'Dames NET'!$B$6:$M$74,12,FALSE)))</f>
        <v/>
      </c>
      <c r="AE68" s="76" t="str">
        <f t="shared" si="22"/>
        <v/>
      </c>
      <c r="AF68" s="8" t="str">
        <f>IF(VLOOKUP($B68,'Dames BRUT'!$B$6:$N$74,13,FALSE)="","",(VLOOKUP($B68,'Dames BRUT'!$B$6:$N$74,13,FALSE)))</f>
        <v/>
      </c>
      <c r="AG68" s="8" t="str">
        <f>IF(VLOOKUP($B68,'Dames NET'!$B$6:$N$74,13,FALSE)="","",(VLOOKUP($B68,'Dames NET'!$B$6:$N$74,13,FALSE)))</f>
        <v/>
      </c>
      <c r="AH68" s="76" t="str">
        <f t="shared" si="23"/>
        <v/>
      </c>
      <c r="AI68" s="76">
        <f t="shared" si="24"/>
        <v>34</v>
      </c>
      <c r="AJ68" s="24">
        <f t="shared" si="25"/>
        <v>1</v>
      </c>
      <c r="AK68" s="24">
        <f>IF(AJ68&lt;8,0,+SMALL(($G68,$J68,$M68,$P68,$S68,$V68,$Y68,$AB68,$AE68,$AH68),1))</f>
        <v>0</v>
      </c>
      <c r="AL68" s="24">
        <f>IF(AJ68&lt;9,0,+SMALL(($G68,$J68,$M68,$P68,$S68,$V68,$Y68,$AB68,$AE68,$AH68),2))</f>
        <v>0</v>
      </c>
      <c r="AM68" s="24">
        <f>IF(AJ68&lt;10,0,+SMALL(($G68,$J68,$M68,$P68,$S68,$V68,$Y68,$AB68,$AE68,$AH68),3))</f>
        <v>0</v>
      </c>
      <c r="AN68" s="24">
        <f t="shared" si="26"/>
        <v>34</v>
      </c>
      <c r="AO68" s="8">
        <f t="shared" si="27"/>
        <v>62</v>
      </c>
    </row>
    <row r="69" spans="2:41" s="12" customFormat="1">
      <c r="B69" s="60" t="s">
        <v>271</v>
      </c>
      <c r="C69" s="45"/>
      <c r="D69" s="108" t="s">
        <v>270</v>
      </c>
      <c r="E69" s="8" t="str">
        <f>IF(VLOOKUP($B69,'Dames BRUT'!$B$6:$E$74,4,FALSE)="","",(VLOOKUP($B69,'Dames BRUT'!$B$6:$E$74,4,FALSE)))</f>
        <v/>
      </c>
      <c r="F69" s="8" t="str">
        <f>IF(VLOOKUP($B69,'Dames NET'!$B$6:E$74,4,FALSE)="","",(VLOOKUP($B69,'Dames NET'!$B$6:$E$74,4,FALSE)))</f>
        <v/>
      </c>
      <c r="G69" s="76" t="str">
        <f t="shared" si="14"/>
        <v/>
      </c>
      <c r="H69" s="8" t="str">
        <f>IF(VLOOKUP($B69,'Dames BRUT'!$B$6:$F$74,5,FALSE)="","",(VLOOKUP($B69,'Dames BRUT'!$B$6:$F$74,5,FALSE)))</f>
        <v/>
      </c>
      <c r="I69" s="8" t="str">
        <f>IF(VLOOKUP($B69,'Dames NET'!$B$6:$F$74,5,FALSE)="","",(VLOOKUP($B69,'Dames NET'!$B$6:$F$74,5,FALSE)))</f>
        <v/>
      </c>
      <c r="J69" s="76" t="str">
        <f t="shared" si="15"/>
        <v/>
      </c>
      <c r="K69" s="8" t="str">
        <f>IF(VLOOKUP($B69,'Dames BRUT'!$B$6:$G$74,6,FALSE)="","",(VLOOKUP($B69,'Dames BRUT'!$B$6:$G$74,6,FALSE)))</f>
        <v/>
      </c>
      <c r="L69" s="8" t="str">
        <f>IF(VLOOKUP($B69,'Dames NET'!$B$6:$G$74,6,FALSE)="","",(VLOOKUP($B69,'Dames NET'!$B$6:$G$74,6,FALSE)))</f>
        <v/>
      </c>
      <c r="M69" s="76" t="str">
        <f t="shared" si="16"/>
        <v/>
      </c>
      <c r="N69" s="8" t="str">
        <f>IF(VLOOKUP($B69,'Dames BRUT'!$B$6:$H$74,7,FALSE)="","",(VLOOKUP($B69,'Dames BRUT'!$B$6:$H$74,7,FALSE)))</f>
        <v/>
      </c>
      <c r="O69" s="8" t="str">
        <f>IF(VLOOKUP($B69,'Dames NET'!$B$6:$H$74,7,FALSE)="","",(VLOOKUP($B69,'Dames NET'!$B$6:$H$74,7,FALSE)))</f>
        <v/>
      </c>
      <c r="P69" s="76" t="str">
        <f t="shared" si="17"/>
        <v/>
      </c>
      <c r="Q69" s="8">
        <f>IF(VLOOKUP($B69,'Dames BRUT'!$B$6:$I$74,8,FALSE)="","",(VLOOKUP($B69,'Dames BRUT'!$B$6:$I$74,8,FALSE)))</f>
        <v>9</v>
      </c>
      <c r="R69" s="8">
        <f>IF(VLOOKUP($B69,'Dames NET'!$B$6:$I$74,8,FALSE)="","",(VLOOKUP($B69,'Dames NET'!$B$6:$I$74,8,FALSE)))</f>
        <v>24</v>
      </c>
      <c r="S69" s="76">
        <f t="shared" si="18"/>
        <v>33</v>
      </c>
      <c r="T69" s="8" t="str">
        <f>IF(VLOOKUP($B69,'Dames BRUT'!$B$6:$J$74,9,FALSE)="","",(VLOOKUP($B69,'Dames BRUT'!$B$6:$J$74,9,FALSE)))</f>
        <v/>
      </c>
      <c r="U69" s="8" t="str">
        <f>IF(VLOOKUP($B69,'Dames NET'!$B$6:$J$74,9,FALSE)="","",(VLOOKUP($B69,'Dames NET'!$B$6:$J$74,9,FALSE)))</f>
        <v/>
      </c>
      <c r="V69" s="76" t="str">
        <f t="shared" si="19"/>
        <v/>
      </c>
      <c r="W69" s="8" t="str">
        <f>IF(VLOOKUP($B69,'Dames BRUT'!$B$6:$K$74,10,FALSE)="","",(VLOOKUP($B69,'Dames BRUT'!$B$6:$K$74,10,FALSE)))</f>
        <v/>
      </c>
      <c r="X69" s="8" t="str">
        <f>IF(VLOOKUP($B69,'Dames NET'!$B$6:$K$74,10,FALSE)="","",(VLOOKUP($B69,'Dames NET'!$B$6:$K$74,10,FALSE)))</f>
        <v/>
      </c>
      <c r="Y69" s="76" t="str">
        <f t="shared" si="20"/>
        <v/>
      </c>
      <c r="Z69" s="8" t="str">
        <f>IF(VLOOKUP($B69,'Dames BRUT'!$B$6:$L$74,11,FALSE)="","",(VLOOKUP($B69,'Dames BRUT'!$B$6:$L$74,11,FALSE)))</f>
        <v/>
      </c>
      <c r="AA69" s="8" t="str">
        <f>IF(VLOOKUP($B69,'Dames NET'!$B$6:$L$74,11,FALSE)="","",(VLOOKUP($B69,'Dames NET'!$B$6:$L$74,11,FALSE)))</f>
        <v/>
      </c>
      <c r="AB69" s="76" t="str">
        <f t="shared" si="21"/>
        <v/>
      </c>
      <c r="AC69" s="8" t="str">
        <f>IF(VLOOKUP($B69,'Dames BRUT'!$B$6:$M$74,12,FALSE)="","",(VLOOKUP($B69,'Dames BRUT'!$B$6:$M$74,12,FALSE)))</f>
        <v/>
      </c>
      <c r="AD69" s="8" t="str">
        <f>IF(VLOOKUP($B69,'Dames NET'!$B$6:$M$74,12,FALSE)="","",(VLOOKUP($B69,'Dames NET'!$B$6:$M$74,12,FALSE)))</f>
        <v/>
      </c>
      <c r="AE69" s="76" t="str">
        <f t="shared" si="22"/>
        <v/>
      </c>
      <c r="AF69" s="8" t="str">
        <f>IF(VLOOKUP($B69,'Dames BRUT'!$B$6:$N$74,13,FALSE)="","",(VLOOKUP($B69,'Dames BRUT'!$B$6:$N$74,13,FALSE)))</f>
        <v/>
      </c>
      <c r="AG69" s="8" t="str">
        <f>IF(VLOOKUP($B69,'Dames NET'!$B$6:$N$74,13,FALSE)="","",(VLOOKUP($B69,'Dames NET'!$B$6:$N$74,13,FALSE)))</f>
        <v/>
      </c>
      <c r="AH69" s="76" t="str">
        <f t="shared" si="23"/>
        <v/>
      </c>
      <c r="AI69" s="76">
        <f t="shared" si="24"/>
        <v>33</v>
      </c>
      <c r="AJ69" s="24">
        <f t="shared" si="25"/>
        <v>1</v>
      </c>
      <c r="AK69" s="24">
        <f>IF(AJ69&lt;8,0,+SMALL(($G69,$J69,$M69,$P69,$S69,$V69,$Y69,$AB69,$AE69,$AH69),1))</f>
        <v>0</v>
      </c>
      <c r="AL69" s="24">
        <f>IF(AJ69&lt;9,0,+SMALL(($G69,$J69,$M69,$P69,$S69,$V69,$Y69,$AB69,$AE69,$AH69),2))</f>
        <v>0</v>
      </c>
      <c r="AM69" s="24">
        <f>IF(AJ69&lt;10,0,+SMALL(($G69,$J69,$M69,$P69,$S69,$V69,$Y69,$AB69,$AE69,$AH69),3))</f>
        <v>0</v>
      </c>
      <c r="AN69" s="24">
        <f t="shared" si="26"/>
        <v>33</v>
      </c>
      <c r="AO69" s="8">
        <f t="shared" si="27"/>
        <v>63</v>
      </c>
    </row>
    <row r="70" spans="2:41" s="12" customFormat="1">
      <c r="B70" s="60" t="s">
        <v>311</v>
      </c>
      <c r="C70" s="45"/>
      <c r="D70" s="89" t="s">
        <v>132</v>
      </c>
      <c r="E70" s="8" t="str">
        <f>IF(VLOOKUP($B70,'Dames BRUT'!$B$6:$E$74,4,FALSE)="","",(VLOOKUP($B70,'Dames BRUT'!$B$6:$E$74,4,FALSE)))</f>
        <v/>
      </c>
      <c r="F70" s="8" t="str">
        <f>IF(VLOOKUP($B70,'Dames NET'!$B$6:E$74,4,FALSE)="","",(VLOOKUP($B70,'Dames NET'!$B$6:$E$74,4,FALSE)))</f>
        <v/>
      </c>
      <c r="G70" s="76" t="str">
        <f t="shared" ref="G70:G74" si="28">IF(F70="","",SUM(E70:F70))</f>
        <v/>
      </c>
      <c r="H70" s="8" t="str">
        <f>IF(VLOOKUP($B70,'Dames BRUT'!$B$6:$F$74,5,FALSE)="","",(VLOOKUP($B70,'Dames BRUT'!$B$6:$F$74,5,FALSE)))</f>
        <v/>
      </c>
      <c r="I70" s="8" t="str">
        <f>IF(VLOOKUP($B70,'Dames NET'!$B$6:$F$74,5,FALSE)="","",(VLOOKUP($B70,'Dames NET'!$B$6:$F$74,5,FALSE)))</f>
        <v/>
      </c>
      <c r="J70" s="76" t="str">
        <f t="shared" ref="J70:J74" si="29">IF(I70="","",SUM(H70:I70))</f>
        <v/>
      </c>
      <c r="K70" s="8" t="str">
        <f>IF(VLOOKUP($B70,'Dames BRUT'!$B$6:$G$74,6,FALSE)="","",(VLOOKUP($B70,'Dames BRUT'!$B$6:$G$74,6,FALSE)))</f>
        <v/>
      </c>
      <c r="L70" s="8" t="str">
        <f>IF(VLOOKUP($B70,'Dames NET'!$B$6:$G$74,6,FALSE)="","",(VLOOKUP($B70,'Dames NET'!$B$6:$G$74,6,FALSE)))</f>
        <v/>
      </c>
      <c r="M70" s="76" t="str">
        <f t="shared" ref="M70:M74" si="30">IF(L70="","",SUM(K70:L70))</f>
        <v/>
      </c>
      <c r="N70" s="8" t="str">
        <f>IF(VLOOKUP($B70,'Dames BRUT'!$B$6:$H$74,7,FALSE)="","",(VLOOKUP($B70,'Dames BRUT'!$B$6:$H$74,7,FALSE)))</f>
        <v/>
      </c>
      <c r="O70" s="8" t="str">
        <f>IF(VLOOKUP($B70,'Dames NET'!$B$6:$H$74,7,FALSE)="","",(VLOOKUP($B70,'Dames NET'!$B$6:$H$74,7,FALSE)))</f>
        <v/>
      </c>
      <c r="P70" s="76" t="str">
        <f t="shared" ref="P70:P74" si="31">IF(O70="","",SUM(N70:O70))</f>
        <v/>
      </c>
      <c r="Q70" s="8" t="str">
        <f>IF(VLOOKUP($B70,'Dames BRUT'!$B$6:$I$74,8,FALSE)="","",(VLOOKUP($B70,'Dames BRUT'!$B$6:$I$74,8,FALSE)))</f>
        <v/>
      </c>
      <c r="R70" s="8" t="str">
        <f>IF(VLOOKUP($B70,'Dames NET'!$B$6:$I$74,8,FALSE)="","",(VLOOKUP($B70,'Dames NET'!$B$6:$I$74,8,FALSE)))</f>
        <v/>
      </c>
      <c r="S70" s="76" t="str">
        <f t="shared" ref="S70:S74" si="32">IF(R70="","",SUM(Q70:R70))</f>
        <v/>
      </c>
      <c r="T70" s="8" t="str">
        <f>IF(VLOOKUP($B70,'Dames BRUT'!$B$6:$J$74,9,FALSE)="","",(VLOOKUP($B70,'Dames BRUT'!$B$6:$J$74,9,FALSE)))</f>
        <v/>
      </c>
      <c r="U70" s="8" t="str">
        <f>IF(VLOOKUP($B70,'Dames NET'!$B$6:$J$74,9,FALSE)="","",(VLOOKUP($B70,'Dames NET'!$B$6:$J$74,9,FALSE)))</f>
        <v/>
      </c>
      <c r="V70" s="76" t="str">
        <f t="shared" ref="V70:V74" si="33">IF(U70="","",SUM(T70:U70))</f>
        <v/>
      </c>
      <c r="W70" s="8" t="str">
        <f>IF(VLOOKUP($B70,'Dames BRUT'!$B$6:$K$74,10,FALSE)="","",(VLOOKUP($B70,'Dames BRUT'!$B$6:$K$74,10,FALSE)))</f>
        <v/>
      </c>
      <c r="X70" s="8" t="str">
        <f>IF(VLOOKUP($B70,'Dames NET'!$B$6:$K$74,10,FALSE)="","",(VLOOKUP($B70,'Dames NET'!$B$6:$K$74,10,FALSE)))</f>
        <v/>
      </c>
      <c r="Y70" s="76" t="str">
        <f t="shared" ref="Y70:Y74" si="34">IF(X70="","",SUM(W70:X70))</f>
        <v/>
      </c>
      <c r="Z70" s="8" t="str">
        <f>IF(VLOOKUP($B70,'Dames BRUT'!$B$6:$L$74,11,FALSE)="","",(VLOOKUP($B70,'Dames BRUT'!$B$6:$L$74,11,FALSE)))</f>
        <v/>
      </c>
      <c r="AA70" s="8" t="str">
        <f>IF(VLOOKUP($B70,'Dames NET'!$B$6:$L$74,11,FALSE)="","",(VLOOKUP($B70,'Dames NET'!$B$6:$L$74,11,FALSE)))</f>
        <v/>
      </c>
      <c r="AB70" s="76" t="str">
        <f t="shared" ref="AB70:AB74" si="35">IF(AA70="","",SUM(Z70:AA70))</f>
        <v/>
      </c>
      <c r="AC70" s="8" t="str">
        <f>IF(VLOOKUP($B70,'Dames BRUT'!$B$6:$M$74,12,FALSE)="","",(VLOOKUP($B70,'Dames BRUT'!$B$6:$M$74,12,FALSE)))</f>
        <v/>
      </c>
      <c r="AD70" s="8" t="str">
        <f>IF(VLOOKUP($B70,'Dames NET'!$B$6:$M$74,12,FALSE)="","",(VLOOKUP($B70,'Dames NET'!$B$6:$M$74,12,FALSE)))</f>
        <v/>
      </c>
      <c r="AE70" s="76" t="str">
        <f t="shared" ref="AE70:AE74" si="36">IF(AD70="","",SUM(AC70:AD70))</f>
        <v/>
      </c>
      <c r="AF70" s="8">
        <f>IF(VLOOKUP($B70,'Dames BRUT'!$B$6:$N$74,13,FALSE)="","",(VLOOKUP($B70,'Dames BRUT'!$B$6:$N$74,13,FALSE)))</f>
        <v>6</v>
      </c>
      <c r="AG70" s="8">
        <f>IF(VLOOKUP($B70,'Dames NET'!$B$6:$N$74,13,FALSE)="","",(VLOOKUP($B70,'Dames NET'!$B$6:$N$74,13,FALSE)))</f>
        <v>26</v>
      </c>
      <c r="AH70" s="76">
        <f t="shared" ref="AH70:AH74" si="37">IF(AG70="","",SUM(AF70:AG70))</f>
        <v>32</v>
      </c>
      <c r="AI70" s="76">
        <f t="shared" ref="AI70:AI74" si="38">SUM(G70,J70,M70,P70,S70,V70,Y70,AB70,AE70,AH70)</f>
        <v>32</v>
      </c>
      <c r="AJ70" s="24">
        <f t="shared" si="25"/>
        <v>1</v>
      </c>
      <c r="AK70" s="24">
        <f>IF(AJ70&lt;8,0,+SMALL(($G70,$J70,$M70,$P70,$S70,$V70,$Y70,$AB70,$AE70,$AH70),1))</f>
        <v>0</v>
      </c>
      <c r="AL70" s="24">
        <f>IF(AJ70&lt;9,0,+SMALL(($G70,$J70,$M70,$P70,$S70,$V70,$Y70,$AB70,$AE70,$AH70),2))</f>
        <v>0</v>
      </c>
      <c r="AM70" s="24">
        <f>IF(AJ70&lt;10,0,+SMALL(($G70,$J70,$M70,$P70,$S70,$V70,$Y70,$AB70,$AE70,$AH70),3))</f>
        <v>0</v>
      </c>
      <c r="AN70" s="24">
        <f t="shared" ref="AN70:AN74" si="39">AI70-AK70-AL70-AM70</f>
        <v>32</v>
      </c>
      <c r="AO70" s="8">
        <f t="shared" ref="AO70:AO74" si="40">RANK(AN70,$AN$7:$AN$74,0)</f>
        <v>64</v>
      </c>
    </row>
    <row r="71" spans="2:41" s="12" customFormat="1">
      <c r="B71" s="60" t="s">
        <v>170</v>
      </c>
      <c r="C71" s="45"/>
      <c r="D71" s="63" t="s">
        <v>27</v>
      </c>
      <c r="E71" s="8">
        <f>IF(VLOOKUP($B71,'Dames BRUT'!$B$6:$E$74,4,FALSE)="","",(VLOOKUP($B71,'Dames BRUT'!$B$6:$E$74,4,FALSE)))</f>
        <v>4</v>
      </c>
      <c r="F71" s="8">
        <f>IF(VLOOKUP($B71,'Dames NET'!$B$6:E$74,4,FALSE)="","",(VLOOKUP($B71,'Dames NET'!$B$6:$E$74,4,FALSE)))</f>
        <v>24</v>
      </c>
      <c r="G71" s="76">
        <f t="shared" si="28"/>
        <v>28</v>
      </c>
      <c r="H71" s="8" t="str">
        <f>IF(VLOOKUP($B71,'Dames BRUT'!$B$6:$F$74,5,FALSE)="","",(VLOOKUP($B71,'Dames BRUT'!$B$6:$F$74,5,FALSE)))</f>
        <v/>
      </c>
      <c r="I71" s="8" t="str">
        <f>IF(VLOOKUP($B71,'Dames NET'!$B$6:$F$74,5,FALSE)="","",(VLOOKUP($B71,'Dames NET'!$B$6:$F$74,5,FALSE)))</f>
        <v/>
      </c>
      <c r="J71" s="76" t="str">
        <f t="shared" si="29"/>
        <v/>
      </c>
      <c r="K71" s="8" t="str">
        <f>IF(VLOOKUP($B71,'Dames BRUT'!$B$6:$G$74,6,FALSE)="","",(VLOOKUP($B71,'Dames BRUT'!$B$6:$G$74,6,FALSE)))</f>
        <v/>
      </c>
      <c r="L71" s="8" t="str">
        <f>IF(VLOOKUP($B71,'Dames NET'!$B$6:$G$74,6,FALSE)="","",(VLOOKUP($B71,'Dames NET'!$B$6:$G$74,6,FALSE)))</f>
        <v/>
      </c>
      <c r="M71" s="76" t="str">
        <f t="shared" si="30"/>
        <v/>
      </c>
      <c r="N71" s="8" t="str">
        <f>IF(VLOOKUP($B71,'Dames BRUT'!$B$6:$H$74,7,FALSE)="","",(VLOOKUP($B71,'Dames BRUT'!$B$6:$H$74,7,FALSE)))</f>
        <v/>
      </c>
      <c r="O71" s="8" t="str">
        <f>IF(VLOOKUP($B71,'Dames NET'!$B$6:$H$74,7,FALSE)="","",(VLOOKUP($B71,'Dames NET'!$B$6:$H$74,7,FALSE)))</f>
        <v/>
      </c>
      <c r="P71" s="76" t="str">
        <f t="shared" si="31"/>
        <v/>
      </c>
      <c r="Q71" s="8" t="str">
        <f>IF(VLOOKUP($B71,'Dames BRUT'!$B$6:$I$74,8,FALSE)="","",(VLOOKUP($B71,'Dames BRUT'!$B$6:$I$74,8,FALSE)))</f>
        <v/>
      </c>
      <c r="R71" s="8" t="str">
        <f>IF(VLOOKUP($B71,'Dames NET'!$B$6:$I$74,8,FALSE)="","",(VLOOKUP($B71,'Dames NET'!$B$6:$I$74,8,FALSE)))</f>
        <v/>
      </c>
      <c r="S71" s="76" t="str">
        <f t="shared" si="32"/>
        <v/>
      </c>
      <c r="T71" s="8" t="str">
        <f>IF(VLOOKUP($B71,'Dames BRUT'!$B$6:$J$74,9,FALSE)="","",(VLOOKUP($B71,'Dames BRUT'!$B$6:$J$74,9,FALSE)))</f>
        <v/>
      </c>
      <c r="U71" s="8" t="str">
        <f>IF(VLOOKUP($B71,'Dames NET'!$B$6:$J$74,9,FALSE)="","",(VLOOKUP($B71,'Dames NET'!$B$6:$J$74,9,FALSE)))</f>
        <v/>
      </c>
      <c r="V71" s="76" t="str">
        <f t="shared" si="33"/>
        <v/>
      </c>
      <c r="W71" s="8" t="str">
        <f>IF(VLOOKUP($B71,'Dames BRUT'!$B$6:$K$74,10,FALSE)="","",(VLOOKUP($B71,'Dames BRUT'!$B$6:$K$74,10,FALSE)))</f>
        <v/>
      </c>
      <c r="X71" s="8" t="str">
        <f>IF(VLOOKUP($B71,'Dames NET'!$B$6:$K$74,10,FALSE)="","",(VLOOKUP($B71,'Dames NET'!$B$6:$K$74,10,FALSE)))</f>
        <v/>
      </c>
      <c r="Y71" s="76" t="str">
        <f t="shared" si="34"/>
        <v/>
      </c>
      <c r="Z71" s="8" t="str">
        <f>IF(VLOOKUP($B71,'Dames BRUT'!$B$6:$L$74,11,FALSE)="","",(VLOOKUP($B71,'Dames BRUT'!$B$6:$L$74,11,FALSE)))</f>
        <v/>
      </c>
      <c r="AA71" s="8" t="str">
        <f>IF(VLOOKUP($B71,'Dames NET'!$B$6:$L$74,11,FALSE)="","",(VLOOKUP($B71,'Dames NET'!$B$6:$L$74,11,FALSE)))</f>
        <v/>
      </c>
      <c r="AB71" s="76" t="str">
        <f t="shared" si="35"/>
        <v/>
      </c>
      <c r="AC71" s="8" t="str">
        <f>IF(VLOOKUP($B71,'Dames BRUT'!$B$6:$M$74,12,FALSE)="","",(VLOOKUP($B71,'Dames BRUT'!$B$6:$M$74,12,FALSE)))</f>
        <v/>
      </c>
      <c r="AD71" s="8" t="str">
        <f>IF(VLOOKUP($B71,'Dames NET'!$B$6:$M$74,12,FALSE)="","",(VLOOKUP($B71,'Dames NET'!$B$6:$M$74,12,FALSE)))</f>
        <v/>
      </c>
      <c r="AE71" s="76" t="str">
        <f t="shared" si="36"/>
        <v/>
      </c>
      <c r="AF71" s="8" t="str">
        <f>IF(VLOOKUP($B71,'Dames BRUT'!$B$6:$N$74,13,FALSE)="","",(VLOOKUP($B71,'Dames BRUT'!$B$6:$N$74,13,FALSE)))</f>
        <v/>
      </c>
      <c r="AG71" s="8" t="str">
        <f>IF(VLOOKUP($B71,'Dames NET'!$B$6:$N$74,13,FALSE)="","",(VLOOKUP($B71,'Dames NET'!$B$6:$N$74,13,FALSE)))</f>
        <v/>
      </c>
      <c r="AH71" s="76" t="str">
        <f t="shared" si="37"/>
        <v/>
      </c>
      <c r="AI71" s="76">
        <f t="shared" si="38"/>
        <v>28</v>
      </c>
      <c r="AJ71" s="24">
        <f t="shared" si="25"/>
        <v>1</v>
      </c>
      <c r="AK71" s="24">
        <f>IF(AJ71&lt;8,0,+SMALL(($G71,$J71,$M71,$P71,$S71,$V71,$Y71,$AB71,$AE71,$AH71),1))</f>
        <v>0</v>
      </c>
      <c r="AL71" s="24">
        <f>IF(AJ71&lt;9,0,+SMALL(($G71,$J71,$M71,$P71,$S71,$V71,$Y71,$AB71,$AE71,$AH71),2))</f>
        <v>0</v>
      </c>
      <c r="AM71" s="24">
        <f>IF(AJ71&lt;10,0,+SMALL(($G71,$J71,$M71,$P71,$S71,$V71,$Y71,$AB71,$AE71,$AH71),3))</f>
        <v>0</v>
      </c>
      <c r="AN71" s="24">
        <f t="shared" si="39"/>
        <v>28</v>
      </c>
      <c r="AO71" s="8">
        <f t="shared" si="40"/>
        <v>65</v>
      </c>
    </row>
    <row r="72" spans="2:41" s="12" customFormat="1">
      <c r="B72" s="60" t="s">
        <v>168</v>
      </c>
      <c r="C72" s="45"/>
      <c r="D72" s="61" t="s">
        <v>5</v>
      </c>
      <c r="E72" s="8">
        <f>IF(VLOOKUP($B72,'Dames BRUT'!$B$6:$E$74,4,FALSE)="","",(VLOOKUP($B72,'Dames BRUT'!$B$6:$E$74,4,FALSE)))</f>
        <v>3</v>
      </c>
      <c r="F72" s="8">
        <f>IF(VLOOKUP($B72,'Dames NET'!$B$6:E$74,4,FALSE)="","",(VLOOKUP($B72,'Dames NET'!$B$6:$E$74,4,FALSE)))</f>
        <v>18</v>
      </c>
      <c r="G72" s="76">
        <f t="shared" si="28"/>
        <v>21</v>
      </c>
      <c r="H72" s="8" t="str">
        <f>IF(VLOOKUP($B72,'Dames BRUT'!$B$6:$F$74,5,FALSE)="","",(VLOOKUP($B72,'Dames BRUT'!$B$6:$F$74,5,FALSE)))</f>
        <v/>
      </c>
      <c r="I72" s="8" t="str">
        <f>IF(VLOOKUP($B72,'Dames NET'!$B$6:$F$74,5,FALSE)="","",(VLOOKUP($B72,'Dames NET'!$B$6:$F$74,5,FALSE)))</f>
        <v/>
      </c>
      <c r="J72" s="76" t="str">
        <f t="shared" si="29"/>
        <v/>
      </c>
      <c r="K72" s="8" t="str">
        <f>IF(VLOOKUP($B72,'Dames BRUT'!$B$6:$G$74,6,FALSE)="","",(VLOOKUP($B72,'Dames BRUT'!$B$6:$G$74,6,FALSE)))</f>
        <v/>
      </c>
      <c r="L72" s="8" t="str">
        <f>IF(VLOOKUP($B72,'Dames NET'!$B$6:$G$74,6,FALSE)="","",(VLOOKUP($B72,'Dames NET'!$B$6:$G$74,6,FALSE)))</f>
        <v/>
      </c>
      <c r="M72" s="76" t="str">
        <f t="shared" si="30"/>
        <v/>
      </c>
      <c r="N72" s="8" t="str">
        <f>IF(VLOOKUP($B72,'Dames BRUT'!$B$6:$H$74,7,FALSE)="","",(VLOOKUP($B72,'Dames BRUT'!$B$6:$H$74,7,FALSE)))</f>
        <v/>
      </c>
      <c r="O72" s="8" t="str">
        <f>IF(VLOOKUP($B72,'Dames NET'!$B$6:$H$74,7,FALSE)="","",(VLOOKUP($B72,'Dames NET'!$B$6:$H$74,7,FALSE)))</f>
        <v/>
      </c>
      <c r="P72" s="76" t="str">
        <f t="shared" si="31"/>
        <v/>
      </c>
      <c r="Q72" s="8" t="str">
        <f>IF(VLOOKUP($B72,'Dames BRUT'!$B$6:$I$74,8,FALSE)="","",(VLOOKUP($B72,'Dames BRUT'!$B$6:$I$74,8,FALSE)))</f>
        <v/>
      </c>
      <c r="R72" s="8" t="str">
        <f>IF(VLOOKUP($B72,'Dames NET'!$B$6:$I$74,8,FALSE)="","",(VLOOKUP($B72,'Dames NET'!$B$6:$I$74,8,FALSE)))</f>
        <v/>
      </c>
      <c r="S72" s="76" t="str">
        <f t="shared" si="32"/>
        <v/>
      </c>
      <c r="T72" s="8" t="str">
        <f>IF(VLOOKUP($B72,'Dames BRUT'!$B$6:$J$74,9,FALSE)="","",(VLOOKUP($B72,'Dames BRUT'!$B$6:$J$74,9,FALSE)))</f>
        <v/>
      </c>
      <c r="U72" s="8" t="str">
        <f>IF(VLOOKUP($B72,'Dames NET'!$B$6:$J$74,9,FALSE)="","",(VLOOKUP($B72,'Dames NET'!$B$6:$J$74,9,FALSE)))</f>
        <v/>
      </c>
      <c r="V72" s="76" t="str">
        <f t="shared" si="33"/>
        <v/>
      </c>
      <c r="W72" s="8" t="str">
        <f>IF(VLOOKUP($B72,'Dames BRUT'!$B$6:$K$74,10,FALSE)="","",(VLOOKUP($B72,'Dames BRUT'!$B$6:$K$74,10,FALSE)))</f>
        <v/>
      </c>
      <c r="X72" s="8" t="str">
        <f>IF(VLOOKUP($B72,'Dames NET'!$B$6:$K$74,10,FALSE)="","",(VLOOKUP($B72,'Dames NET'!$B$6:$K$74,10,FALSE)))</f>
        <v/>
      </c>
      <c r="Y72" s="76" t="str">
        <f t="shared" si="34"/>
        <v/>
      </c>
      <c r="Z72" s="8" t="str">
        <f>IF(VLOOKUP($B72,'Dames BRUT'!$B$6:$L$74,11,FALSE)="","",(VLOOKUP($B72,'Dames BRUT'!$B$6:$L$74,11,FALSE)))</f>
        <v/>
      </c>
      <c r="AA72" s="8" t="str">
        <f>IF(VLOOKUP($B72,'Dames NET'!$B$6:$L$74,11,FALSE)="","",(VLOOKUP($B72,'Dames NET'!$B$6:$L$74,11,FALSE)))</f>
        <v/>
      </c>
      <c r="AB72" s="76" t="str">
        <f t="shared" si="35"/>
        <v/>
      </c>
      <c r="AC72" s="8" t="str">
        <f>IF(VLOOKUP($B72,'Dames BRUT'!$B$6:$M$74,12,FALSE)="","",(VLOOKUP($B72,'Dames BRUT'!$B$6:$M$74,12,FALSE)))</f>
        <v/>
      </c>
      <c r="AD72" s="8" t="str">
        <f>IF(VLOOKUP($B72,'Dames NET'!$B$6:$M$74,12,FALSE)="","",(VLOOKUP($B72,'Dames NET'!$B$6:$M$74,12,FALSE)))</f>
        <v/>
      </c>
      <c r="AE72" s="76" t="str">
        <f t="shared" si="36"/>
        <v/>
      </c>
      <c r="AF72" s="8" t="str">
        <f>IF(VLOOKUP($B72,'Dames BRUT'!$B$6:$N$74,13,FALSE)="","",(VLOOKUP($B72,'Dames BRUT'!$B$6:$N$74,13,FALSE)))</f>
        <v/>
      </c>
      <c r="AG72" s="8" t="str">
        <f>IF(VLOOKUP($B72,'Dames NET'!$B$6:$N$74,13,FALSE)="","",(VLOOKUP($B72,'Dames NET'!$B$6:$N$74,13,FALSE)))</f>
        <v/>
      </c>
      <c r="AH72" s="76" t="str">
        <f t="shared" si="37"/>
        <v/>
      </c>
      <c r="AI72" s="76">
        <f t="shared" si="38"/>
        <v>21</v>
      </c>
      <c r="AJ72" s="24">
        <f t="shared" si="25"/>
        <v>1</v>
      </c>
      <c r="AK72" s="24">
        <f>IF(AJ72&lt;8,0,+SMALL(($G72,$J72,$M72,$P72,$S72,$V72,$Y72,$AB72,$AE72,$AH72),1))</f>
        <v>0</v>
      </c>
      <c r="AL72" s="24">
        <f>IF(AJ72&lt;9,0,+SMALL(($G72,$J72,$M72,$P72,$S72,$V72,$Y72,$AB72,$AE72,$AH72),2))</f>
        <v>0</v>
      </c>
      <c r="AM72" s="24">
        <f>IF(AJ72&lt;10,0,+SMALL(($G72,$J72,$M72,$P72,$S72,$V72,$Y72,$AB72,$AE72,$AH72),3))</f>
        <v>0</v>
      </c>
      <c r="AN72" s="24">
        <f t="shared" si="39"/>
        <v>21</v>
      </c>
      <c r="AO72" s="8">
        <f t="shared" si="40"/>
        <v>66</v>
      </c>
    </row>
    <row r="73" spans="2:41" s="12" customFormat="1">
      <c r="B73" s="60" t="s">
        <v>133</v>
      </c>
      <c r="C73" s="45"/>
      <c r="D73" s="94" t="s">
        <v>20</v>
      </c>
      <c r="E73" s="8" t="str">
        <f>IF(VLOOKUP($B73,'Dames BRUT'!$B$6:$E$74,4,FALSE)="","",(VLOOKUP($B73,'Dames BRUT'!$B$6:$E$74,4,FALSE)))</f>
        <v/>
      </c>
      <c r="F73" s="8" t="str">
        <f>IF(VLOOKUP($B73,'Dames NET'!$B$6:E$74,4,FALSE)="","",(VLOOKUP($B73,'Dames NET'!$B$6:$E$74,4,FALSE)))</f>
        <v/>
      </c>
      <c r="G73" s="76" t="str">
        <f t="shared" si="28"/>
        <v/>
      </c>
      <c r="H73" s="8" t="str">
        <f>IF(VLOOKUP($B73,'Dames BRUT'!$B$6:$F$74,5,FALSE)="","",(VLOOKUP($B73,'Dames BRUT'!$B$6:$F$74,5,FALSE)))</f>
        <v/>
      </c>
      <c r="I73" s="8" t="str">
        <f>IF(VLOOKUP($B73,'Dames NET'!$B$6:$F$74,5,FALSE)="","",(VLOOKUP($B73,'Dames NET'!$B$6:$F$74,5,FALSE)))</f>
        <v/>
      </c>
      <c r="J73" s="76" t="str">
        <f t="shared" si="29"/>
        <v/>
      </c>
      <c r="K73" s="8" t="str">
        <f>IF(VLOOKUP($B73,'Dames BRUT'!$B$6:$G$74,6,FALSE)="","",(VLOOKUP($B73,'Dames BRUT'!$B$6:$G$74,6,FALSE)))</f>
        <v/>
      </c>
      <c r="L73" s="8" t="str">
        <f>IF(VLOOKUP($B73,'Dames NET'!$B$6:$G$74,6,FALSE)="","",(VLOOKUP($B73,'Dames NET'!$B$6:$G$74,6,FALSE)))</f>
        <v/>
      </c>
      <c r="M73" s="76" t="str">
        <f t="shared" si="30"/>
        <v/>
      </c>
      <c r="N73" s="8" t="str">
        <f>IF(VLOOKUP($B73,'Dames BRUT'!$B$6:$H$74,7,FALSE)="","",(VLOOKUP($B73,'Dames BRUT'!$B$6:$H$74,7,FALSE)))</f>
        <v/>
      </c>
      <c r="O73" s="8" t="str">
        <f>IF(VLOOKUP($B73,'Dames NET'!$B$6:$H$74,7,FALSE)="","",(VLOOKUP($B73,'Dames NET'!$B$6:$H$74,7,FALSE)))</f>
        <v/>
      </c>
      <c r="P73" s="76" t="str">
        <f t="shared" si="31"/>
        <v/>
      </c>
      <c r="Q73" s="8" t="str">
        <f>IF(VLOOKUP($B73,'Dames BRUT'!$B$6:$I$74,8,FALSE)="","",(VLOOKUP($B73,'Dames BRUT'!$B$6:$I$74,8,FALSE)))</f>
        <v/>
      </c>
      <c r="R73" s="8" t="str">
        <f>IF(VLOOKUP($B73,'Dames NET'!$B$6:$I$74,8,FALSE)="","",(VLOOKUP($B73,'Dames NET'!$B$6:$I$74,8,FALSE)))</f>
        <v/>
      </c>
      <c r="S73" s="76" t="str">
        <f t="shared" si="32"/>
        <v/>
      </c>
      <c r="T73" s="8" t="str">
        <f>IF(VLOOKUP($B73,'Dames BRUT'!$B$6:$J$74,9,FALSE)="","",(VLOOKUP($B73,'Dames BRUT'!$B$6:$J$74,9,FALSE)))</f>
        <v/>
      </c>
      <c r="U73" s="8" t="str">
        <f>IF(VLOOKUP($B73,'Dames NET'!$B$6:$J$74,9,FALSE)="","",(VLOOKUP($B73,'Dames NET'!$B$6:$J$74,9,FALSE)))</f>
        <v/>
      </c>
      <c r="V73" s="76" t="str">
        <f t="shared" si="33"/>
        <v/>
      </c>
      <c r="W73" s="8" t="str">
        <f>IF(VLOOKUP($B73,'Dames BRUT'!$B$6:$K$74,10,FALSE)="","",(VLOOKUP($B73,'Dames BRUT'!$B$6:$K$74,10,FALSE)))</f>
        <v/>
      </c>
      <c r="X73" s="8" t="str">
        <f>IF(VLOOKUP($B73,'Dames NET'!$B$6:$K$74,10,FALSE)="","",(VLOOKUP($B73,'Dames NET'!$B$6:$K$74,10,FALSE)))</f>
        <v/>
      </c>
      <c r="Y73" s="76" t="str">
        <f t="shared" si="34"/>
        <v/>
      </c>
      <c r="Z73" s="8" t="str">
        <f>IF(VLOOKUP($B73,'Dames BRUT'!$B$6:$L$74,11,FALSE)="","",(VLOOKUP($B73,'Dames BRUT'!$B$6:$L$74,11,FALSE)))</f>
        <v/>
      </c>
      <c r="AA73" s="8" t="str">
        <f>IF(VLOOKUP($B73,'Dames NET'!$B$6:$L$74,11,FALSE)="","",(VLOOKUP($B73,'Dames NET'!$B$6:$L$74,11,FALSE)))</f>
        <v/>
      </c>
      <c r="AB73" s="76" t="str">
        <f t="shared" si="35"/>
        <v/>
      </c>
      <c r="AC73" s="8" t="str">
        <f>IF(VLOOKUP($B73,'Dames BRUT'!$B$6:$M$74,12,FALSE)="","",(VLOOKUP($B73,'Dames BRUT'!$B$6:$M$74,12,FALSE)))</f>
        <v/>
      </c>
      <c r="AD73" s="8" t="str">
        <f>IF(VLOOKUP($B73,'Dames NET'!$B$6:$M$74,12,FALSE)="","",(VLOOKUP($B73,'Dames NET'!$B$6:$M$74,12,FALSE)))</f>
        <v/>
      </c>
      <c r="AE73" s="76" t="str">
        <f t="shared" si="36"/>
        <v/>
      </c>
      <c r="AF73" s="8" t="str">
        <f>IF(VLOOKUP($B73,'Dames BRUT'!$B$6:$N$74,13,FALSE)="","",(VLOOKUP($B73,'Dames BRUT'!$B$6:$N$74,13,FALSE)))</f>
        <v/>
      </c>
      <c r="AG73" s="8" t="str">
        <f>IF(VLOOKUP($B73,'Dames NET'!$B$6:$N$74,13,FALSE)="","",(VLOOKUP($B73,'Dames NET'!$B$6:$N$74,13,FALSE)))</f>
        <v/>
      </c>
      <c r="AH73" s="76" t="str">
        <f t="shared" si="37"/>
        <v/>
      </c>
      <c r="AI73" s="76">
        <f t="shared" si="38"/>
        <v>0</v>
      </c>
      <c r="AJ73" s="24">
        <f t="shared" si="25"/>
        <v>0</v>
      </c>
      <c r="AK73" s="24">
        <f>IF(AJ73&lt;8,0,+SMALL(($G73,$J73,$M73,$P73,$S73,$V73,$Y73,$AB73,$AE73,$AH73),1))</f>
        <v>0</v>
      </c>
      <c r="AL73" s="24">
        <f>IF(AJ73&lt;9,0,+SMALL(($G73,$J73,$M73,$P73,$S73,$V73,$Y73,$AB73,$AE73,$AH73),2))</f>
        <v>0</v>
      </c>
      <c r="AM73" s="24">
        <f>IF(AJ73&lt;10,0,+SMALL(($G73,$J73,$M73,$P73,$S73,$V73,$Y73,$AB73,$AE73,$AH73),3))</f>
        <v>0</v>
      </c>
      <c r="AN73" s="24">
        <f t="shared" si="39"/>
        <v>0</v>
      </c>
      <c r="AO73" s="8">
        <f t="shared" si="40"/>
        <v>67</v>
      </c>
    </row>
    <row r="74" spans="2:41">
      <c r="B74" s="60" t="s">
        <v>100</v>
      </c>
      <c r="C74" s="45"/>
      <c r="D74" s="96" t="s">
        <v>12</v>
      </c>
      <c r="E74" s="8">
        <f>IF(VLOOKUP($B74,'Dames BRUT'!$B$6:$E$74,4,FALSE)="","",(VLOOKUP($B74,'Dames BRUT'!$B$6:$E$74,4,FALSE)))</f>
        <v>0</v>
      </c>
      <c r="F74" s="8">
        <f>IF(VLOOKUP($B74,'Dames NET'!$B$6:E$74,4,FALSE)="","",(VLOOKUP($B74,'Dames NET'!$B$6:$E$74,4,FALSE)))</f>
        <v>0</v>
      </c>
      <c r="G74" s="76">
        <f t="shared" si="28"/>
        <v>0</v>
      </c>
      <c r="H74" s="8" t="str">
        <f>IF(VLOOKUP($B74,'Dames BRUT'!$B$6:$F$74,5,FALSE)="","",(VLOOKUP($B74,'Dames BRUT'!$B$6:$F$74,5,FALSE)))</f>
        <v/>
      </c>
      <c r="I74" s="8" t="str">
        <f>IF(VLOOKUP($B74,'Dames NET'!$B$6:$F$74,5,FALSE)="","",(VLOOKUP($B74,'Dames NET'!$B$6:$F$74,5,FALSE)))</f>
        <v/>
      </c>
      <c r="J74" s="76" t="str">
        <f t="shared" si="29"/>
        <v/>
      </c>
      <c r="K74" s="8" t="str">
        <f>IF(VLOOKUP($B74,'Dames BRUT'!$B$6:$G$74,6,FALSE)="","",(VLOOKUP($B74,'Dames BRUT'!$B$6:$G$74,6,FALSE)))</f>
        <v/>
      </c>
      <c r="L74" s="8" t="str">
        <f>IF(VLOOKUP($B74,'Dames NET'!$B$6:$G$74,6,FALSE)="","",(VLOOKUP($B74,'Dames NET'!$B$6:$G$74,6,FALSE)))</f>
        <v/>
      </c>
      <c r="M74" s="76" t="str">
        <f t="shared" si="30"/>
        <v/>
      </c>
      <c r="N74" s="8" t="str">
        <f>IF(VLOOKUP($B74,'Dames BRUT'!$B$6:$H$74,7,FALSE)="","",(VLOOKUP($B74,'Dames BRUT'!$B$6:$H$74,7,FALSE)))</f>
        <v/>
      </c>
      <c r="O74" s="8" t="str">
        <f>IF(VLOOKUP($B74,'Dames NET'!$B$6:$H$74,7,FALSE)="","",(VLOOKUP($B74,'Dames NET'!$B$6:$H$74,7,FALSE)))</f>
        <v/>
      </c>
      <c r="P74" s="76" t="str">
        <f t="shared" si="31"/>
        <v/>
      </c>
      <c r="Q74" s="8" t="str">
        <f>IF(VLOOKUP($B74,'Dames BRUT'!$B$6:$I$74,8,FALSE)="","",(VLOOKUP($B74,'Dames BRUT'!$B$6:$I$74,8,FALSE)))</f>
        <v/>
      </c>
      <c r="R74" s="8" t="str">
        <f>IF(VLOOKUP($B74,'Dames NET'!$B$6:$I$74,8,FALSE)="","",(VLOOKUP($B74,'Dames NET'!$B$6:$I$74,8,FALSE)))</f>
        <v/>
      </c>
      <c r="S74" s="76" t="str">
        <f t="shared" si="32"/>
        <v/>
      </c>
      <c r="T74" s="8" t="str">
        <f>IF(VLOOKUP($B74,'Dames BRUT'!$B$6:$J$74,9,FALSE)="","",(VLOOKUP($B74,'Dames BRUT'!$B$6:$J$74,9,FALSE)))</f>
        <v/>
      </c>
      <c r="U74" s="8" t="str">
        <f>IF(VLOOKUP($B74,'Dames NET'!$B$6:$J$74,9,FALSE)="","",(VLOOKUP($B74,'Dames NET'!$B$6:$J$74,9,FALSE)))</f>
        <v/>
      </c>
      <c r="V74" s="76" t="str">
        <f t="shared" si="33"/>
        <v/>
      </c>
      <c r="W74" s="8" t="str">
        <f>IF(VLOOKUP($B74,'Dames BRUT'!$B$6:$K$74,10,FALSE)="","",(VLOOKUP($B74,'Dames BRUT'!$B$6:$K$74,10,FALSE)))</f>
        <v/>
      </c>
      <c r="X74" s="8" t="str">
        <f>IF(VLOOKUP($B74,'Dames NET'!$B$6:$K$74,10,FALSE)="","",(VLOOKUP($B74,'Dames NET'!$B$6:$K$74,10,FALSE)))</f>
        <v/>
      </c>
      <c r="Y74" s="76" t="str">
        <f t="shared" si="34"/>
        <v/>
      </c>
      <c r="Z74" s="8" t="str">
        <f>IF(VLOOKUP($B74,'Dames BRUT'!$B$6:$L$74,11,FALSE)="","",(VLOOKUP($B74,'Dames BRUT'!$B$6:$L$74,11,FALSE)))</f>
        <v/>
      </c>
      <c r="AA74" s="8" t="str">
        <f>IF(VLOOKUP($B74,'Dames NET'!$B$6:$L$74,11,FALSE)="","",(VLOOKUP($B74,'Dames NET'!$B$6:$L$74,11,FALSE)))</f>
        <v/>
      </c>
      <c r="AB74" s="76" t="str">
        <f t="shared" si="35"/>
        <v/>
      </c>
      <c r="AC74" s="8" t="str">
        <f>IF(VLOOKUP($B74,'Dames BRUT'!$B$6:$M$74,12,FALSE)="","",(VLOOKUP($B74,'Dames BRUT'!$B$6:$M$74,12,FALSE)))</f>
        <v/>
      </c>
      <c r="AD74" s="8" t="str">
        <f>IF(VLOOKUP($B74,'Dames NET'!$B$6:$M$74,12,FALSE)="","",(VLOOKUP($B74,'Dames NET'!$B$6:$M$74,12,FALSE)))</f>
        <v/>
      </c>
      <c r="AE74" s="76" t="str">
        <f t="shared" si="36"/>
        <v/>
      </c>
      <c r="AF74" s="8" t="str">
        <f>IF(VLOOKUP($B74,'Dames BRUT'!$B$6:$N$74,13,FALSE)="","",(VLOOKUP($B74,'Dames BRUT'!$B$6:$N$74,13,FALSE)))</f>
        <v/>
      </c>
      <c r="AG74" s="8" t="str">
        <f>IF(VLOOKUP($B74,'Dames NET'!$B$6:$N$74,13,FALSE)="","",(VLOOKUP($B74,'Dames NET'!$B$6:$N$74,13,FALSE)))</f>
        <v/>
      </c>
      <c r="AH74" s="76" t="str">
        <f t="shared" si="37"/>
        <v/>
      </c>
      <c r="AI74" s="76">
        <f t="shared" si="38"/>
        <v>0</v>
      </c>
      <c r="AJ74" s="24">
        <f t="shared" si="25"/>
        <v>1</v>
      </c>
      <c r="AK74" s="24">
        <f>IF(AJ74&lt;8,0,+SMALL(($G74,$J74,$M74,$P74,$S74,$V74,$Y74,$AB74,$AE74,$AH74),1))</f>
        <v>0</v>
      </c>
      <c r="AL74" s="24">
        <f>IF(AJ74&lt;9,0,+SMALL(($G74,$J74,$M74,$P74,$S74,$V74,$Y74,$AB74,$AE74,$AH74),2))</f>
        <v>0</v>
      </c>
      <c r="AM74" s="24">
        <f>IF(AJ74&lt;10,0,+SMALL(($G74,$J74,$M74,$P74,$S74,$V74,$Y74,$AB74,$AE74,$AH74),3))</f>
        <v>0</v>
      </c>
      <c r="AN74" s="24">
        <f t="shared" si="39"/>
        <v>0</v>
      </c>
      <c r="AO74" s="8">
        <f t="shared" si="40"/>
        <v>67</v>
      </c>
    </row>
    <row r="75" spans="2:41">
      <c r="K75" s="11">
        <v>0</v>
      </c>
    </row>
  </sheetData>
  <sortState ref="B6:AO74">
    <sortCondition ref="AO6:AO74"/>
  </sortState>
  <mergeCells count="22">
    <mergeCell ref="AK2:AO2"/>
    <mergeCell ref="AL4:AL5"/>
    <mergeCell ref="AM4:AM5"/>
    <mergeCell ref="AN4:AN5"/>
    <mergeCell ref="AO4:AO5"/>
    <mergeCell ref="AC4:AE4"/>
    <mergeCell ref="AF4:AH4"/>
    <mergeCell ref="AI4:AI5"/>
    <mergeCell ref="AJ4:AJ5"/>
    <mergeCell ref="AK4:AK5"/>
    <mergeCell ref="N4:P4"/>
    <mergeCell ref="Q4:S4"/>
    <mergeCell ref="T4:V4"/>
    <mergeCell ref="W4:Y4"/>
    <mergeCell ref="Z4:AB4"/>
    <mergeCell ref="B2:C2"/>
    <mergeCell ref="E4:G4"/>
    <mergeCell ref="H4:J4"/>
    <mergeCell ref="K4:M4"/>
    <mergeCell ref="B4:B5"/>
    <mergeCell ref="C4:C5"/>
    <mergeCell ref="D4:D5"/>
  </mergeCells>
  <conditionalFormatting sqref="AO6:AO74">
    <cfRule type="cellIs" dxfId="27" priority="9" operator="equal">
      <formula>3</formula>
    </cfRule>
    <cfRule type="cellIs" dxfId="26" priority="10" operator="equal">
      <formula>2</formula>
    </cfRule>
    <cfRule type="cellIs" dxfId="25" priority="11" operator="equal">
      <formula>1</formula>
    </cfRule>
    <cfRule type="cellIs" dxfId="24" priority="12" operator="between">
      <formula>1</formula>
      <formula>3</formula>
    </cfRule>
  </conditionalFormatting>
  <pageMargins left="0" right="0" top="0" bottom="0" header="0" footer="0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A1:V7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W73" sqref="W73"/>
    </sheetView>
  </sheetViews>
  <sheetFormatPr baseColWidth="10" defaultColWidth="11.44140625" defaultRowHeight="14.4"/>
  <cols>
    <col min="1" max="1" width="3.44140625" style="12" customWidth="1"/>
    <col min="2" max="2" width="24" style="12" customWidth="1"/>
    <col min="3" max="3" width="5.109375" style="10" customWidth="1"/>
    <col min="4" max="4" width="15" style="12" customWidth="1"/>
    <col min="5" max="5" width="6.77734375" style="5" customWidth="1"/>
    <col min="6" max="6" width="6.77734375" style="4" customWidth="1"/>
    <col min="7" max="14" width="6.77734375" style="5" customWidth="1"/>
    <col min="15" max="15" width="4.44140625" style="28" customWidth="1"/>
    <col min="16" max="19" width="4.44140625" style="4" customWidth="1"/>
    <col min="20" max="20" width="15.109375" style="4" customWidth="1"/>
    <col min="21" max="21" width="4.44140625" style="11" customWidth="1"/>
    <col min="22" max="22" width="4.44140625" style="12" customWidth="1"/>
    <col min="23" max="16384" width="11.44140625" style="12"/>
  </cols>
  <sheetData>
    <row r="1" spans="1:22" ht="15" thickBot="1">
      <c r="A1" s="4"/>
      <c r="B1" s="4"/>
      <c r="C1" s="5"/>
      <c r="D1" s="4"/>
    </row>
    <row r="2" spans="1:22" ht="20.25" customHeight="1" thickBot="1">
      <c r="A2" s="4"/>
      <c r="B2" s="291" t="s">
        <v>16</v>
      </c>
      <c r="C2" s="292"/>
      <c r="D2" s="39">
        <v>2022</v>
      </c>
      <c r="E2" s="40"/>
      <c r="F2" s="40"/>
      <c r="G2" s="41"/>
      <c r="H2" s="41"/>
      <c r="I2" s="40"/>
      <c r="J2" s="40"/>
      <c r="K2" s="40"/>
      <c r="L2" s="40"/>
      <c r="M2" s="40"/>
      <c r="N2" s="40"/>
      <c r="O2" s="56"/>
      <c r="P2" s="40"/>
      <c r="Q2" s="40"/>
      <c r="R2" s="40"/>
      <c r="S2" s="40"/>
      <c r="T2" s="291" t="s">
        <v>73</v>
      </c>
      <c r="U2" s="292"/>
    </row>
    <row r="3" spans="1:22" ht="15" thickBot="1">
      <c r="B3" s="35"/>
      <c r="C3" s="35"/>
      <c r="D3" s="36"/>
      <c r="E3" s="11"/>
      <c r="F3" s="11"/>
      <c r="G3" s="14"/>
      <c r="H3" s="14"/>
      <c r="I3" s="11"/>
      <c r="J3" s="11"/>
      <c r="K3" s="11"/>
      <c r="L3" s="11"/>
      <c r="M3" s="11"/>
      <c r="N3" s="11"/>
      <c r="O3" s="43"/>
      <c r="P3" s="12"/>
      <c r="Q3" s="12"/>
      <c r="R3" s="12"/>
      <c r="S3" s="12"/>
      <c r="T3" s="12"/>
      <c r="U3" s="20"/>
    </row>
    <row r="4" spans="1:22" ht="32.25" customHeight="1">
      <c r="B4" s="269" t="s">
        <v>79</v>
      </c>
      <c r="C4" s="271" t="s">
        <v>1</v>
      </c>
      <c r="D4" s="262" t="s">
        <v>0</v>
      </c>
      <c r="E4" s="275" t="s">
        <v>159</v>
      </c>
      <c r="F4" s="277" t="s">
        <v>107</v>
      </c>
      <c r="G4" s="279" t="s">
        <v>109</v>
      </c>
      <c r="H4" s="281" t="s">
        <v>113</v>
      </c>
      <c r="I4" s="283" t="s">
        <v>160</v>
      </c>
      <c r="J4" s="289" t="s">
        <v>106</v>
      </c>
      <c r="K4" s="285" t="s">
        <v>161</v>
      </c>
      <c r="L4" s="287" t="s">
        <v>162</v>
      </c>
      <c r="M4" s="258" t="s">
        <v>112</v>
      </c>
      <c r="N4" s="260" t="s">
        <v>108</v>
      </c>
      <c r="O4" s="262" t="s">
        <v>74</v>
      </c>
      <c r="P4" s="273" t="s">
        <v>62</v>
      </c>
      <c r="Q4" s="264" t="s">
        <v>78</v>
      </c>
      <c r="R4" s="264" t="s">
        <v>77</v>
      </c>
      <c r="S4" s="264" t="s">
        <v>77</v>
      </c>
      <c r="T4" s="246" t="s">
        <v>75</v>
      </c>
      <c r="U4" s="256" t="s">
        <v>60</v>
      </c>
    </row>
    <row r="5" spans="1:22" ht="58.5" customHeight="1" thickBot="1">
      <c r="B5" s="270"/>
      <c r="C5" s="272"/>
      <c r="D5" s="263"/>
      <c r="E5" s="276"/>
      <c r="F5" s="278"/>
      <c r="G5" s="280"/>
      <c r="H5" s="282"/>
      <c r="I5" s="284"/>
      <c r="J5" s="290"/>
      <c r="K5" s="286"/>
      <c r="L5" s="288"/>
      <c r="M5" s="259"/>
      <c r="N5" s="261"/>
      <c r="O5" s="263"/>
      <c r="P5" s="274"/>
      <c r="Q5" s="265"/>
      <c r="R5" s="265"/>
      <c r="S5" s="265"/>
      <c r="T5" s="247"/>
      <c r="U5" s="257"/>
    </row>
    <row r="6" spans="1:22">
      <c r="B6" s="74" t="s">
        <v>167</v>
      </c>
      <c r="C6" s="8"/>
      <c r="D6" s="169" t="s">
        <v>5</v>
      </c>
      <c r="E6" s="8">
        <v>17</v>
      </c>
      <c r="F6" s="8">
        <v>18</v>
      </c>
      <c r="G6" s="8">
        <v>20</v>
      </c>
      <c r="H6" s="8">
        <v>15</v>
      </c>
      <c r="I6" s="8">
        <v>15</v>
      </c>
      <c r="J6" s="8"/>
      <c r="K6" s="8">
        <v>15</v>
      </c>
      <c r="L6" s="8">
        <v>20</v>
      </c>
      <c r="M6" s="8"/>
      <c r="N6" s="8">
        <v>23</v>
      </c>
      <c r="O6" s="24">
        <f t="shared" ref="O6:O37" si="0">SUM(E6:N6)</f>
        <v>143</v>
      </c>
      <c r="P6" s="75">
        <f t="shared" ref="P6:P37" si="1">COUNT(E6:N6)</f>
        <v>8</v>
      </c>
      <c r="Q6" s="24">
        <f t="shared" ref="Q6:Q37" si="2">IF(P6&lt;8,0,+SMALL((E6:N6),1))</f>
        <v>15</v>
      </c>
      <c r="R6" s="24">
        <f t="shared" ref="R6:R37" si="3">IF(P6&lt;9,0,+SMALL((E6:N6),2))</f>
        <v>0</v>
      </c>
      <c r="S6" s="24">
        <f t="shared" ref="S6:S37" si="4">IF(P6&lt;10,0,+SMALL((E6:N6),3))</f>
        <v>0</v>
      </c>
      <c r="T6" s="24">
        <f t="shared" ref="T6:T37" si="5">O6-Q6-R6-S6</f>
        <v>128</v>
      </c>
      <c r="U6" s="8">
        <f t="shared" ref="U6:U37" si="6">RANK(T6,$T$6:$T$74,0)</f>
        <v>1</v>
      </c>
      <c r="V6" s="15"/>
    </row>
    <row r="7" spans="1:22">
      <c r="B7" s="60" t="s">
        <v>165</v>
      </c>
      <c r="C7" s="45"/>
      <c r="D7" s="62" t="s">
        <v>9</v>
      </c>
      <c r="E7" s="45">
        <v>13</v>
      </c>
      <c r="F7" s="45">
        <v>12</v>
      </c>
      <c r="G7" s="45">
        <v>17</v>
      </c>
      <c r="H7" s="45"/>
      <c r="I7" s="45">
        <v>15</v>
      </c>
      <c r="J7" s="45">
        <v>19</v>
      </c>
      <c r="K7" s="45">
        <v>10</v>
      </c>
      <c r="L7" s="45">
        <v>20</v>
      </c>
      <c r="M7" s="45">
        <v>10</v>
      </c>
      <c r="N7" s="45">
        <v>14</v>
      </c>
      <c r="O7" s="69">
        <f t="shared" si="0"/>
        <v>130</v>
      </c>
      <c r="P7" s="66">
        <f t="shared" si="1"/>
        <v>9</v>
      </c>
      <c r="Q7" s="69">
        <f t="shared" si="2"/>
        <v>10</v>
      </c>
      <c r="R7" s="69">
        <f t="shared" si="3"/>
        <v>10</v>
      </c>
      <c r="S7" s="69">
        <f t="shared" si="4"/>
        <v>0</v>
      </c>
      <c r="T7" s="69">
        <f t="shared" si="5"/>
        <v>110</v>
      </c>
      <c r="U7" s="45">
        <f t="shared" si="6"/>
        <v>2</v>
      </c>
      <c r="V7" s="15"/>
    </row>
    <row r="8" spans="1:22">
      <c r="B8" s="60" t="s">
        <v>157</v>
      </c>
      <c r="C8" s="45"/>
      <c r="D8" s="64" t="s">
        <v>61</v>
      </c>
      <c r="E8" s="45">
        <v>10</v>
      </c>
      <c r="F8" s="45">
        <v>14</v>
      </c>
      <c r="G8" s="45"/>
      <c r="H8" s="45">
        <v>17</v>
      </c>
      <c r="I8" s="45">
        <v>8</v>
      </c>
      <c r="J8" s="45">
        <v>15</v>
      </c>
      <c r="K8" s="45">
        <v>14</v>
      </c>
      <c r="L8" s="45">
        <v>15</v>
      </c>
      <c r="M8" s="45">
        <v>17</v>
      </c>
      <c r="N8" s="45">
        <v>15</v>
      </c>
      <c r="O8" s="69">
        <f t="shared" si="0"/>
        <v>125</v>
      </c>
      <c r="P8" s="66">
        <f t="shared" si="1"/>
        <v>9</v>
      </c>
      <c r="Q8" s="69">
        <f t="shared" si="2"/>
        <v>8</v>
      </c>
      <c r="R8" s="69">
        <f t="shared" si="3"/>
        <v>10</v>
      </c>
      <c r="S8" s="69">
        <f t="shared" si="4"/>
        <v>0</v>
      </c>
      <c r="T8" s="69">
        <f t="shared" si="5"/>
        <v>107</v>
      </c>
      <c r="U8" s="45">
        <f t="shared" si="6"/>
        <v>3</v>
      </c>
      <c r="V8" s="15"/>
    </row>
    <row r="9" spans="1:22">
      <c r="B9" s="108" t="s">
        <v>230</v>
      </c>
      <c r="C9" s="45"/>
      <c r="D9" s="64" t="s">
        <v>61</v>
      </c>
      <c r="E9" s="45"/>
      <c r="F9" s="45"/>
      <c r="G9" s="45">
        <v>18</v>
      </c>
      <c r="H9" s="45"/>
      <c r="I9" s="45"/>
      <c r="J9" s="45"/>
      <c r="K9" s="45">
        <v>20</v>
      </c>
      <c r="L9" s="45">
        <v>20</v>
      </c>
      <c r="M9" s="45"/>
      <c r="N9" s="45">
        <v>17</v>
      </c>
      <c r="O9" s="69">
        <f t="shared" si="0"/>
        <v>75</v>
      </c>
      <c r="P9" s="66">
        <f t="shared" si="1"/>
        <v>4</v>
      </c>
      <c r="Q9" s="69">
        <f t="shared" si="2"/>
        <v>0</v>
      </c>
      <c r="R9" s="69">
        <f t="shared" si="3"/>
        <v>0</v>
      </c>
      <c r="S9" s="69">
        <f t="shared" si="4"/>
        <v>0</v>
      </c>
      <c r="T9" s="69">
        <f t="shared" si="5"/>
        <v>75</v>
      </c>
      <c r="U9" s="45">
        <f t="shared" si="6"/>
        <v>4</v>
      </c>
      <c r="V9" s="15"/>
    </row>
    <row r="10" spans="1:22">
      <c r="B10" s="60" t="s">
        <v>33</v>
      </c>
      <c r="C10" s="45"/>
      <c r="D10" s="63" t="s">
        <v>27</v>
      </c>
      <c r="E10" s="45"/>
      <c r="F10" s="45">
        <v>12</v>
      </c>
      <c r="G10" s="45">
        <v>21</v>
      </c>
      <c r="H10" s="45"/>
      <c r="I10" s="45">
        <v>14</v>
      </c>
      <c r="J10" s="45"/>
      <c r="K10" s="45"/>
      <c r="L10" s="45">
        <v>12</v>
      </c>
      <c r="M10" s="45">
        <v>13</v>
      </c>
      <c r="N10" s="45"/>
      <c r="O10" s="69">
        <f t="shared" si="0"/>
        <v>72</v>
      </c>
      <c r="P10" s="66">
        <f t="shared" si="1"/>
        <v>5</v>
      </c>
      <c r="Q10" s="69">
        <f t="shared" si="2"/>
        <v>0</v>
      </c>
      <c r="R10" s="69">
        <f t="shared" si="3"/>
        <v>0</v>
      </c>
      <c r="S10" s="69">
        <f t="shared" si="4"/>
        <v>0</v>
      </c>
      <c r="T10" s="69">
        <f t="shared" si="5"/>
        <v>72</v>
      </c>
      <c r="U10" s="45">
        <f t="shared" si="6"/>
        <v>5</v>
      </c>
      <c r="V10" s="15"/>
    </row>
    <row r="11" spans="1:22">
      <c r="B11" s="60" t="s">
        <v>115</v>
      </c>
      <c r="C11" s="45"/>
      <c r="D11" s="62" t="s">
        <v>9</v>
      </c>
      <c r="E11" s="45">
        <v>9</v>
      </c>
      <c r="F11" s="45">
        <v>8</v>
      </c>
      <c r="G11" s="45">
        <v>12</v>
      </c>
      <c r="H11" s="45">
        <v>8</v>
      </c>
      <c r="I11" s="45">
        <v>10</v>
      </c>
      <c r="J11" s="45"/>
      <c r="K11" s="45">
        <v>6</v>
      </c>
      <c r="L11" s="45">
        <v>11</v>
      </c>
      <c r="M11" s="45">
        <v>12</v>
      </c>
      <c r="N11" s="45">
        <v>10</v>
      </c>
      <c r="O11" s="69">
        <f t="shared" si="0"/>
        <v>86</v>
      </c>
      <c r="P11" s="66">
        <f t="shared" si="1"/>
        <v>9</v>
      </c>
      <c r="Q11" s="69">
        <f t="shared" si="2"/>
        <v>6</v>
      </c>
      <c r="R11" s="69">
        <f t="shared" si="3"/>
        <v>8</v>
      </c>
      <c r="S11" s="69">
        <f t="shared" si="4"/>
        <v>0</v>
      </c>
      <c r="T11" s="69">
        <f t="shared" si="5"/>
        <v>72</v>
      </c>
      <c r="U11" s="45">
        <f t="shared" si="6"/>
        <v>5</v>
      </c>
      <c r="V11" s="15"/>
    </row>
    <row r="12" spans="1:22">
      <c r="B12" s="60" t="s">
        <v>48</v>
      </c>
      <c r="C12" s="45"/>
      <c r="D12" s="94" t="s">
        <v>20</v>
      </c>
      <c r="E12" s="45"/>
      <c r="F12" s="45">
        <v>16</v>
      </c>
      <c r="G12" s="45">
        <v>21</v>
      </c>
      <c r="H12" s="45"/>
      <c r="I12" s="45"/>
      <c r="J12" s="45"/>
      <c r="K12" s="45"/>
      <c r="L12" s="45">
        <v>17</v>
      </c>
      <c r="M12" s="45"/>
      <c r="N12" s="45">
        <v>13</v>
      </c>
      <c r="O12" s="69">
        <f t="shared" si="0"/>
        <v>67</v>
      </c>
      <c r="P12" s="66">
        <f t="shared" si="1"/>
        <v>4</v>
      </c>
      <c r="Q12" s="69">
        <f t="shared" si="2"/>
        <v>0</v>
      </c>
      <c r="R12" s="69">
        <f t="shared" si="3"/>
        <v>0</v>
      </c>
      <c r="S12" s="69">
        <f t="shared" si="4"/>
        <v>0</v>
      </c>
      <c r="T12" s="69">
        <f t="shared" si="5"/>
        <v>67</v>
      </c>
      <c r="U12" s="45">
        <f t="shared" si="6"/>
        <v>7</v>
      </c>
      <c r="V12" s="15"/>
    </row>
    <row r="13" spans="1:22">
      <c r="B13" s="60" t="s">
        <v>55</v>
      </c>
      <c r="C13" s="45"/>
      <c r="D13" s="62" t="s">
        <v>9</v>
      </c>
      <c r="E13" s="45">
        <v>11</v>
      </c>
      <c r="F13" s="45">
        <v>7</v>
      </c>
      <c r="G13" s="45">
        <v>13</v>
      </c>
      <c r="H13" s="45">
        <v>2</v>
      </c>
      <c r="I13" s="45">
        <v>3</v>
      </c>
      <c r="J13" s="45"/>
      <c r="K13" s="45"/>
      <c r="L13" s="45">
        <v>6</v>
      </c>
      <c r="M13" s="45">
        <v>12</v>
      </c>
      <c r="N13" s="45">
        <v>12</v>
      </c>
      <c r="O13" s="69">
        <f t="shared" si="0"/>
        <v>66</v>
      </c>
      <c r="P13" s="66">
        <f t="shared" si="1"/>
        <v>8</v>
      </c>
      <c r="Q13" s="69">
        <f t="shared" si="2"/>
        <v>2</v>
      </c>
      <c r="R13" s="69">
        <f t="shared" si="3"/>
        <v>0</v>
      </c>
      <c r="S13" s="69">
        <f t="shared" si="4"/>
        <v>0</v>
      </c>
      <c r="T13" s="69">
        <f t="shared" si="5"/>
        <v>64</v>
      </c>
      <c r="U13" s="45">
        <f t="shared" si="6"/>
        <v>8</v>
      </c>
      <c r="V13" s="15"/>
    </row>
    <row r="14" spans="1:22">
      <c r="B14" s="60" t="s">
        <v>171</v>
      </c>
      <c r="C14" s="45"/>
      <c r="D14" s="63" t="s">
        <v>27</v>
      </c>
      <c r="E14" s="45">
        <v>5</v>
      </c>
      <c r="F14" s="45">
        <v>12</v>
      </c>
      <c r="G14" s="45"/>
      <c r="H14" s="45"/>
      <c r="I14" s="45"/>
      <c r="J14" s="45">
        <v>13</v>
      </c>
      <c r="K14" s="45">
        <v>9</v>
      </c>
      <c r="L14" s="45"/>
      <c r="M14" s="45">
        <v>13</v>
      </c>
      <c r="N14" s="45">
        <v>10</v>
      </c>
      <c r="O14" s="69">
        <f t="shared" si="0"/>
        <v>62</v>
      </c>
      <c r="P14" s="66">
        <f t="shared" si="1"/>
        <v>6</v>
      </c>
      <c r="Q14" s="69">
        <f t="shared" si="2"/>
        <v>0</v>
      </c>
      <c r="R14" s="69">
        <f t="shared" si="3"/>
        <v>0</v>
      </c>
      <c r="S14" s="69">
        <f t="shared" si="4"/>
        <v>0</v>
      </c>
      <c r="T14" s="69">
        <f t="shared" si="5"/>
        <v>62</v>
      </c>
      <c r="U14" s="45">
        <f t="shared" si="6"/>
        <v>9</v>
      </c>
      <c r="V14" s="15"/>
    </row>
    <row r="15" spans="1:22">
      <c r="B15" s="108" t="s">
        <v>231</v>
      </c>
      <c r="C15" s="45"/>
      <c r="D15" s="61" t="s">
        <v>5</v>
      </c>
      <c r="E15" s="45"/>
      <c r="F15" s="45"/>
      <c r="G15" s="45">
        <v>16</v>
      </c>
      <c r="H15" s="45">
        <v>7</v>
      </c>
      <c r="I15" s="45">
        <v>13</v>
      </c>
      <c r="J15" s="45"/>
      <c r="K15" s="45"/>
      <c r="L15" s="45"/>
      <c r="M15" s="45">
        <v>18</v>
      </c>
      <c r="N15" s="45"/>
      <c r="O15" s="69">
        <f t="shared" si="0"/>
        <v>54</v>
      </c>
      <c r="P15" s="66">
        <f t="shared" si="1"/>
        <v>4</v>
      </c>
      <c r="Q15" s="69">
        <f t="shared" si="2"/>
        <v>0</v>
      </c>
      <c r="R15" s="69">
        <f t="shared" si="3"/>
        <v>0</v>
      </c>
      <c r="S15" s="69">
        <f t="shared" si="4"/>
        <v>0</v>
      </c>
      <c r="T15" s="69">
        <f t="shared" si="5"/>
        <v>54</v>
      </c>
      <c r="U15" s="45">
        <f t="shared" si="6"/>
        <v>10</v>
      </c>
      <c r="V15" s="15"/>
    </row>
    <row r="16" spans="1:22">
      <c r="B16" s="60" t="s">
        <v>130</v>
      </c>
      <c r="C16" s="45"/>
      <c r="D16" s="89" t="s">
        <v>132</v>
      </c>
      <c r="E16" s="45">
        <v>10</v>
      </c>
      <c r="F16" s="45">
        <v>7</v>
      </c>
      <c r="G16" s="45">
        <v>10</v>
      </c>
      <c r="H16" s="45">
        <v>6</v>
      </c>
      <c r="I16" s="45"/>
      <c r="J16" s="45"/>
      <c r="K16" s="45">
        <v>9</v>
      </c>
      <c r="L16" s="45"/>
      <c r="M16" s="45"/>
      <c r="N16" s="45">
        <v>10</v>
      </c>
      <c r="O16" s="69">
        <f t="shared" si="0"/>
        <v>52</v>
      </c>
      <c r="P16" s="66">
        <f t="shared" si="1"/>
        <v>6</v>
      </c>
      <c r="Q16" s="69">
        <f t="shared" si="2"/>
        <v>0</v>
      </c>
      <c r="R16" s="69">
        <f t="shared" si="3"/>
        <v>0</v>
      </c>
      <c r="S16" s="69">
        <f t="shared" si="4"/>
        <v>0</v>
      </c>
      <c r="T16" s="69">
        <f t="shared" si="5"/>
        <v>52</v>
      </c>
      <c r="U16" s="45">
        <f t="shared" si="6"/>
        <v>11</v>
      </c>
      <c r="V16" s="15"/>
    </row>
    <row r="17" spans="2:22">
      <c r="B17" s="60" t="s">
        <v>54</v>
      </c>
      <c r="C17" s="45"/>
      <c r="D17" s="63" t="s">
        <v>27</v>
      </c>
      <c r="E17" s="45">
        <v>7</v>
      </c>
      <c r="F17" s="45">
        <v>10</v>
      </c>
      <c r="G17" s="45">
        <v>5</v>
      </c>
      <c r="H17" s="45"/>
      <c r="I17" s="45">
        <v>4</v>
      </c>
      <c r="J17" s="45">
        <v>10</v>
      </c>
      <c r="K17" s="45">
        <v>6</v>
      </c>
      <c r="L17" s="45"/>
      <c r="M17" s="45"/>
      <c r="N17" s="45">
        <v>9</v>
      </c>
      <c r="O17" s="69">
        <f t="shared" si="0"/>
        <v>51</v>
      </c>
      <c r="P17" s="66">
        <f t="shared" si="1"/>
        <v>7</v>
      </c>
      <c r="Q17" s="69">
        <f t="shared" si="2"/>
        <v>0</v>
      </c>
      <c r="R17" s="69">
        <f t="shared" si="3"/>
        <v>0</v>
      </c>
      <c r="S17" s="69">
        <f t="shared" si="4"/>
        <v>0</v>
      </c>
      <c r="T17" s="69">
        <f t="shared" si="5"/>
        <v>51</v>
      </c>
      <c r="U17" s="45">
        <f t="shared" si="6"/>
        <v>12</v>
      </c>
      <c r="V17" s="15"/>
    </row>
    <row r="18" spans="2:22">
      <c r="B18" s="60" t="s">
        <v>205</v>
      </c>
      <c r="C18" s="45"/>
      <c r="D18" s="89" t="s">
        <v>132</v>
      </c>
      <c r="E18" s="45">
        <v>11</v>
      </c>
      <c r="F18" s="45">
        <v>13</v>
      </c>
      <c r="G18" s="45"/>
      <c r="H18" s="45"/>
      <c r="I18" s="45"/>
      <c r="J18" s="45"/>
      <c r="K18" s="45">
        <v>14</v>
      </c>
      <c r="L18" s="45"/>
      <c r="M18" s="45"/>
      <c r="N18" s="45">
        <v>11</v>
      </c>
      <c r="O18" s="69">
        <f t="shared" si="0"/>
        <v>49</v>
      </c>
      <c r="P18" s="66">
        <f t="shared" si="1"/>
        <v>4</v>
      </c>
      <c r="Q18" s="69">
        <f t="shared" si="2"/>
        <v>0</v>
      </c>
      <c r="R18" s="69">
        <f t="shared" si="3"/>
        <v>0</v>
      </c>
      <c r="S18" s="69">
        <f t="shared" si="4"/>
        <v>0</v>
      </c>
      <c r="T18" s="69">
        <f t="shared" si="5"/>
        <v>49</v>
      </c>
      <c r="U18" s="45">
        <f t="shared" si="6"/>
        <v>13</v>
      </c>
      <c r="V18" s="15"/>
    </row>
    <row r="19" spans="2:22">
      <c r="B19" s="108" t="s">
        <v>233</v>
      </c>
      <c r="C19" s="45"/>
      <c r="D19" s="94" t="s">
        <v>20</v>
      </c>
      <c r="E19" s="45"/>
      <c r="F19" s="45"/>
      <c r="G19" s="45">
        <v>15</v>
      </c>
      <c r="H19" s="45"/>
      <c r="I19" s="45"/>
      <c r="J19" s="45"/>
      <c r="K19" s="45"/>
      <c r="L19" s="45">
        <v>10</v>
      </c>
      <c r="M19" s="45"/>
      <c r="N19" s="45">
        <v>18</v>
      </c>
      <c r="O19" s="69">
        <f t="shared" si="0"/>
        <v>43</v>
      </c>
      <c r="P19" s="66">
        <f t="shared" si="1"/>
        <v>3</v>
      </c>
      <c r="Q19" s="69">
        <f t="shared" si="2"/>
        <v>0</v>
      </c>
      <c r="R19" s="69">
        <f t="shared" si="3"/>
        <v>0</v>
      </c>
      <c r="S19" s="69">
        <f t="shared" si="4"/>
        <v>0</v>
      </c>
      <c r="T19" s="69">
        <f t="shared" si="5"/>
        <v>43</v>
      </c>
      <c r="U19" s="45">
        <f t="shared" si="6"/>
        <v>14</v>
      </c>
      <c r="V19" s="15"/>
    </row>
    <row r="20" spans="2:22">
      <c r="B20" s="60" t="s">
        <v>178</v>
      </c>
      <c r="C20" s="45"/>
      <c r="D20" s="89" t="s">
        <v>132</v>
      </c>
      <c r="E20" s="45">
        <v>9</v>
      </c>
      <c r="F20" s="45">
        <v>4</v>
      </c>
      <c r="G20" s="45">
        <v>6</v>
      </c>
      <c r="H20" s="45">
        <v>8</v>
      </c>
      <c r="I20" s="45"/>
      <c r="J20" s="45">
        <v>3</v>
      </c>
      <c r="K20" s="45"/>
      <c r="L20" s="45"/>
      <c r="M20" s="45"/>
      <c r="N20" s="45">
        <v>9</v>
      </c>
      <c r="O20" s="69">
        <f t="shared" si="0"/>
        <v>39</v>
      </c>
      <c r="P20" s="66">
        <f t="shared" si="1"/>
        <v>6</v>
      </c>
      <c r="Q20" s="69">
        <f t="shared" si="2"/>
        <v>0</v>
      </c>
      <c r="R20" s="69">
        <f t="shared" si="3"/>
        <v>0</v>
      </c>
      <c r="S20" s="69">
        <f t="shared" si="4"/>
        <v>0</v>
      </c>
      <c r="T20" s="69">
        <f t="shared" si="5"/>
        <v>39</v>
      </c>
      <c r="U20" s="45">
        <f t="shared" si="6"/>
        <v>15</v>
      </c>
      <c r="V20" s="15"/>
    </row>
    <row r="21" spans="2:22">
      <c r="B21" s="60" t="s">
        <v>263</v>
      </c>
      <c r="C21" s="45"/>
      <c r="D21" s="62" t="s">
        <v>9</v>
      </c>
      <c r="E21" s="45"/>
      <c r="F21" s="45"/>
      <c r="G21" s="45"/>
      <c r="H21" s="45"/>
      <c r="I21" s="45">
        <v>7</v>
      </c>
      <c r="J21" s="45">
        <v>4</v>
      </c>
      <c r="K21" s="45">
        <v>3</v>
      </c>
      <c r="L21" s="45">
        <v>9</v>
      </c>
      <c r="M21" s="45">
        <v>7</v>
      </c>
      <c r="N21" s="45">
        <v>9</v>
      </c>
      <c r="O21" s="69">
        <f t="shared" si="0"/>
        <v>39</v>
      </c>
      <c r="P21" s="66">
        <f t="shared" si="1"/>
        <v>6</v>
      </c>
      <c r="Q21" s="69">
        <f t="shared" si="2"/>
        <v>0</v>
      </c>
      <c r="R21" s="69">
        <f t="shared" si="3"/>
        <v>0</v>
      </c>
      <c r="S21" s="69">
        <f t="shared" si="4"/>
        <v>0</v>
      </c>
      <c r="T21" s="69">
        <f t="shared" si="5"/>
        <v>39</v>
      </c>
      <c r="U21" s="45">
        <f t="shared" si="6"/>
        <v>15</v>
      </c>
      <c r="V21" s="15"/>
    </row>
    <row r="22" spans="2:22">
      <c r="B22" s="60" t="s">
        <v>117</v>
      </c>
      <c r="C22" s="45"/>
      <c r="D22" s="94" t="s">
        <v>20</v>
      </c>
      <c r="E22" s="45"/>
      <c r="F22" s="45">
        <v>10</v>
      </c>
      <c r="G22" s="45">
        <v>15</v>
      </c>
      <c r="H22" s="45"/>
      <c r="I22" s="45"/>
      <c r="J22" s="45"/>
      <c r="K22" s="45"/>
      <c r="L22" s="45">
        <v>10</v>
      </c>
      <c r="M22" s="45"/>
      <c r="N22" s="45"/>
      <c r="O22" s="69">
        <f t="shared" si="0"/>
        <v>35</v>
      </c>
      <c r="P22" s="66">
        <f t="shared" si="1"/>
        <v>3</v>
      </c>
      <c r="Q22" s="69">
        <f t="shared" si="2"/>
        <v>0</v>
      </c>
      <c r="R22" s="69">
        <f t="shared" si="3"/>
        <v>0</v>
      </c>
      <c r="S22" s="69">
        <f t="shared" si="4"/>
        <v>0</v>
      </c>
      <c r="T22" s="69">
        <f t="shared" si="5"/>
        <v>35</v>
      </c>
      <c r="U22" s="45">
        <f t="shared" si="6"/>
        <v>17</v>
      </c>
      <c r="V22" s="15"/>
    </row>
    <row r="23" spans="2:22">
      <c r="B23" s="60" t="s">
        <v>214</v>
      </c>
      <c r="C23" s="45"/>
      <c r="D23" s="89" t="s">
        <v>132</v>
      </c>
      <c r="E23" s="45">
        <v>0</v>
      </c>
      <c r="F23" s="45">
        <v>6</v>
      </c>
      <c r="G23" s="45"/>
      <c r="H23" s="45">
        <v>11</v>
      </c>
      <c r="I23" s="45"/>
      <c r="J23" s="45">
        <v>12</v>
      </c>
      <c r="K23" s="45"/>
      <c r="L23" s="45"/>
      <c r="M23" s="45"/>
      <c r="N23" s="45">
        <v>5</v>
      </c>
      <c r="O23" s="69">
        <f t="shared" si="0"/>
        <v>34</v>
      </c>
      <c r="P23" s="66">
        <f t="shared" si="1"/>
        <v>5</v>
      </c>
      <c r="Q23" s="69">
        <f t="shared" si="2"/>
        <v>0</v>
      </c>
      <c r="R23" s="69">
        <f t="shared" si="3"/>
        <v>0</v>
      </c>
      <c r="S23" s="69">
        <f t="shared" si="4"/>
        <v>0</v>
      </c>
      <c r="T23" s="69">
        <f t="shared" si="5"/>
        <v>34</v>
      </c>
      <c r="U23" s="45">
        <f t="shared" si="6"/>
        <v>18</v>
      </c>
      <c r="V23" s="15"/>
    </row>
    <row r="24" spans="2:22">
      <c r="B24" s="60" t="s">
        <v>206</v>
      </c>
      <c r="C24" s="45"/>
      <c r="D24" s="89" t="s">
        <v>132</v>
      </c>
      <c r="E24" s="45">
        <v>7</v>
      </c>
      <c r="F24" s="45">
        <v>6</v>
      </c>
      <c r="G24" s="45"/>
      <c r="H24" s="45"/>
      <c r="I24" s="45"/>
      <c r="J24" s="45"/>
      <c r="K24" s="45">
        <v>10</v>
      </c>
      <c r="L24" s="45"/>
      <c r="M24" s="45"/>
      <c r="N24" s="45">
        <v>11</v>
      </c>
      <c r="O24" s="69">
        <f t="shared" si="0"/>
        <v>34</v>
      </c>
      <c r="P24" s="66">
        <f t="shared" si="1"/>
        <v>4</v>
      </c>
      <c r="Q24" s="69">
        <f t="shared" si="2"/>
        <v>0</v>
      </c>
      <c r="R24" s="69">
        <f t="shared" si="3"/>
        <v>0</v>
      </c>
      <c r="S24" s="69">
        <f t="shared" si="4"/>
        <v>0</v>
      </c>
      <c r="T24" s="69">
        <f t="shared" si="5"/>
        <v>34</v>
      </c>
      <c r="U24" s="45">
        <f t="shared" si="6"/>
        <v>18</v>
      </c>
      <c r="V24" s="15"/>
    </row>
    <row r="25" spans="2:22">
      <c r="B25" s="60" t="s">
        <v>169</v>
      </c>
      <c r="C25" s="45"/>
      <c r="D25" s="63" t="s">
        <v>27</v>
      </c>
      <c r="E25" s="45">
        <v>5</v>
      </c>
      <c r="F25" s="45">
        <v>7</v>
      </c>
      <c r="G25" s="45">
        <v>9</v>
      </c>
      <c r="H25" s="45">
        <v>5</v>
      </c>
      <c r="I25" s="45"/>
      <c r="J25" s="45">
        <v>8</v>
      </c>
      <c r="K25" s="45"/>
      <c r="L25" s="45"/>
      <c r="M25" s="45"/>
      <c r="N25" s="45"/>
      <c r="O25" s="69">
        <f t="shared" si="0"/>
        <v>34</v>
      </c>
      <c r="P25" s="66">
        <f t="shared" si="1"/>
        <v>5</v>
      </c>
      <c r="Q25" s="69">
        <f t="shared" si="2"/>
        <v>0</v>
      </c>
      <c r="R25" s="69">
        <f t="shared" si="3"/>
        <v>0</v>
      </c>
      <c r="S25" s="69">
        <f t="shared" si="4"/>
        <v>0</v>
      </c>
      <c r="T25" s="69">
        <f t="shared" si="5"/>
        <v>34</v>
      </c>
      <c r="U25" s="45">
        <f t="shared" si="6"/>
        <v>18</v>
      </c>
      <c r="V25" s="15"/>
    </row>
    <row r="26" spans="2:22" ht="15" customHeight="1">
      <c r="B26" s="60" t="s">
        <v>262</v>
      </c>
      <c r="C26" s="45"/>
      <c r="D26" s="96" t="s">
        <v>12</v>
      </c>
      <c r="E26" s="45"/>
      <c r="F26" s="45"/>
      <c r="G26" s="45"/>
      <c r="H26" s="45"/>
      <c r="I26" s="45">
        <v>16</v>
      </c>
      <c r="J26" s="45"/>
      <c r="K26" s="45"/>
      <c r="L26" s="45"/>
      <c r="M26" s="66"/>
      <c r="N26" s="66">
        <v>18</v>
      </c>
      <c r="O26" s="69">
        <f t="shared" si="0"/>
        <v>34</v>
      </c>
      <c r="P26" s="66">
        <f t="shared" si="1"/>
        <v>2</v>
      </c>
      <c r="Q26" s="69">
        <f t="shared" si="2"/>
        <v>0</v>
      </c>
      <c r="R26" s="69">
        <f t="shared" si="3"/>
        <v>0</v>
      </c>
      <c r="S26" s="69">
        <f t="shared" si="4"/>
        <v>0</v>
      </c>
      <c r="T26" s="69">
        <f t="shared" si="5"/>
        <v>34</v>
      </c>
      <c r="U26" s="45">
        <f t="shared" si="6"/>
        <v>18</v>
      </c>
      <c r="V26" s="15"/>
    </row>
    <row r="27" spans="2:22">
      <c r="B27" s="60" t="s">
        <v>124</v>
      </c>
      <c r="C27" s="45"/>
      <c r="D27" s="61" t="s">
        <v>5</v>
      </c>
      <c r="E27" s="45"/>
      <c r="F27" s="45">
        <v>7</v>
      </c>
      <c r="G27" s="45"/>
      <c r="H27" s="45">
        <v>8</v>
      </c>
      <c r="I27" s="45"/>
      <c r="J27" s="45"/>
      <c r="K27" s="45"/>
      <c r="L27" s="45"/>
      <c r="M27" s="45">
        <v>16</v>
      </c>
      <c r="N27" s="45"/>
      <c r="O27" s="69">
        <f t="shared" si="0"/>
        <v>31</v>
      </c>
      <c r="P27" s="66">
        <f t="shared" si="1"/>
        <v>3</v>
      </c>
      <c r="Q27" s="69">
        <f t="shared" si="2"/>
        <v>0</v>
      </c>
      <c r="R27" s="69">
        <f t="shared" si="3"/>
        <v>0</v>
      </c>
      <c r="S27" s="69">
        <f t="shared" si="4"/>
        <v>0</v>
      </c>
      <c r="T27" s="69">
        <f t="shared" si="5"/>
        <v>31</v>
      </c>
      <c r="U27" s="45">
        <f t="shared" si="6"/>
        <v>22</v>
      </c>
      <c r="V27" s="15"/>
    </row>
    <row r="28" spans="2:22">
      <c r="B28" s="60" t="s">
        <v>6</v>
      </c>
      <c r="C28" s="45"/>
      <c r="D28" s="61" t="s">
        <v>5</v>
      </c>
      <c r="E28" s="45">
        <v>4</v>
      </c>
      <c r="F28" s="45">
        <v>7</v>
      </c>
      <c r="G28" s="45">
        <v>4</v>
      </c>
      <c r="H28" s="45">
        <v>1</v>
      </c>
      <c r="I28" s="45">
        <v>2</v>
      </c>
      <c r="J28" s="45"/>
      <c r="K28" s="45">
        <v>2</v>
      </c>
      <c r="L28" s="45">
        <v>4</v>
      </c>
      <c r="M28" s="45">
        <v>5</v>
      </c>
      <c r="N28" s="45">
        <v>5</v>
      </c>
      <c r="O28" s="69">
        <f t="shared" si="0"/>
        <v>34</v>
      </c>
      <c r="P28" s="66">
        <f t="shared" si="1"/>
        <v>9</v>
      </c>
      <c r="Q28" s="69">
        <f t="shared" si="2"/>
        <v>1</v>
      </c>
      <c r="R28" s="69">
        <f t="shared" si="3"/>
        <v>2</v>
      </c>
      <c r="S28" s="69">
        <f t="shared" si="4"/>
        <v>0</v>
      </c>
      <c r="T28" s="69">
        <f t="shared" si="5"/>
        <v>31</v>
      </c>
      <c r="U28" s="45">
        <f t="shared" si="6"/>
        <v>22</v>
      </c>
      <c r="V28" s="15"/>
    </row>
    <row r="29" spans="2:22">
      <c r="B29" s="60" t="s">
        <v>56</v>
      </c>
      <c r="C29" s="45"/>
      <c r="D29" s="94" t="s">
        <v>20</v>
      </c>
      <c r="E29" s="45">
        <v>0</v>
      </c>
      <c r="F29" s="45"/>
      <c r="G29" s="45">
        <v>16</v>
      </c>
      <c r="H29" s="45"/>
      <c r="I29" s="45"/>
      <c r="J29" s="45"/>
      <c r="K29" s="45"/>
      <c r="L29" s="45">
        <v>15</v>
      </c>
      <c r="M29" s="45"/>
      <c r="N29" s="45"/>
      <c r="O29" s="69">
        <f t="shared" si="0"/>
        <v>31</v>
      </c>
      <c r="P29" s="66">
        <f t="shared" si="1"/>
        <v>3</v>
      </c>
      <c r="Q29" s="69">
        <f t="shared" si="2"/>
        <v>0</v>
      </c>
      <c r="R29" s="69">
        <f t="shared" si="3"/>
        <v>0</v>
      </c>
      <c r="S29" s="69">
        <f t="shared" si="4"/>
        <v>0</v>
      </c>
      <c r="T29" s="69">
        <f t="shared" si="5"/>
        <v>31</v>
      </c>
      <c r="U29" s="45">
        <f t="shared" si="6"/>
        <v>22</v>
      </c>
      <c r="V29" s="15"/>
    </row>
    <row r="30" spans="2:22">
      <c r="B30" s="60" t="s">
        <v>293</v>
      </c>
      <c r="C30" s="45"/>
      <c r="D30" s="93" t="s">
        <v>140</v>
      </c>
      <c r="E30" s="45">
        <v>0</v>
      </c>
      <c r="F30" s="45"/>
      <c r="G30" s="45"/>
      <c r="H30" s="45"/>
      <c r="I30" s="45"/>
      <c r="J30" s="45"/>
      <c r="K30" s="45">
        <v>12</v>
      </c>
      <c r="L30" s="45">
        <v>17</v>
      </c>
      <c r="M30" s="45"/>
      <c r="N30" s="45"/>
      <c r="O30" s="69">
        <f t="shared" si="0"/>
        <v>29</v>
      </c>
      <c r="P30" s="66">
        <f t="shared" si="1"/>
        <v>3</v>
      </c>
      <c r="Q30" s="69">
        <f t="shared" si="2"/>
        <v>0</v>
      </c>
      <c r="R30" s="69">
        <f t="shared" si="3"/>
        <v>0</v>
      </c>
      <c r="S30" s="69">
        <f t="shared" si="4"/>
        <v>0</v>
      </c>
      <c r="T30" s="69">
        <f t="shared" si="5"/>
        <v>29</v>
      </c>
      <c r="U30" s="45">
        <f t="shared" si="6"/>
        <v>25</v>
      </c>
      <c r="V30" s="15"/>
    </row>
    <row r="31" spans="2:22">
      <c r="B31" s="60" t="s">
        <v>99</v>
      </c>
      <c r="C31" s="45"/>
      <c r="D31" s="94" t="s">
        <v>20</v>
      </c>
      <c r="E31" s="45"/>
      <c r="F31" s="45">
        <v>10</v>
      </c>
      <c r="G31" s="45">
        <v>17</v>
      </c>
      <c r="H31" s="45"/>
      <c r="I31" s="45"/>
      <c r="J31" s="45"/>
      <c r="K31" s="45"/>
      <c r="L31" s="45"/>
      <c r="M31" s="45"/>
      <c r="N31" s="45"/>
      <c r="O31" s="69">
        <f t="shared" si="0"/>
        <v>27</v>
      </c>
      <c r="P31" s="66">
        <f t="shared" si="1"/>
        <v>2</v>
      </c>
      <c r="Q31" s="69">
        <f t="shared" si="2"/>
        <v>0</v>
      </c>
      <c r="R31" s="69">
        <f t="shared" si="3"/>
        <v>0</v>
      </c>
      <c r="S31" s="69">
        <f t="shared" si="4"/>
        <v>0</v>
      </c>
      <c r="T31" s="69">
        <f t="shared" si="5"/>
        <v>27</v>
      </c>
      <c r="U31" s="45">
        <f t="shared" si="6"/>
        <v>26</v>
      </c>
      <c r="V31" s="15"/>
    </row>
    <row r="32" spans="2:22">
      <c r="B32" s="60" t="s">
        <v>177</v>
      </c>
      <c r="C32" s="45"/>
      <c r="D32" s="89" t="s">
        <v>132</v>
      </c>
      <c r="E32" s="45">
        <v>4</v>
      </c>
      <c r="F32" s="45">
        <v>5</v>
      </c>
      <c r="G32" s="45">
        <v>5</v>
      </c>
      <c r="H32" s="45">
        <v>2</v>
      </c>
      <c r="I32" s="45"/>
      <c r="J32" s="45">
        <v>5</v>
      </c>
      <c r="K32" s="45">
        <v>4</v>
      </c>
      <c r="L32" s="45"/>
      <c r="M32" s="45"/>
      <c r="N32" s="45"/>
      <c r="O32" s="69">
        <f t="shared" si="0"/>
        <v>25</v>
      </c>
      <c r="P32" s="66">
        <f t="shared" si="1"/>
        <v>6</v>
      </c>
      <c r="Q32" s="69">
        <f t="shared" si="2"/>
        <v>0</v>
      </c>
      <c r="R32" s="69">
        <f t="shared" si="3"/>
        <v>0</v>
      </c>
      <c r="S32" s="69">
        <f t="shared" si="4"/>
        <v>0</v>
      </c>
      <c r="T32" s="69">
        <f t="shared" si="5"/>
        <v>25</v>
      </c>
      <c r="U32" s="45">
        <f t="shared" si="6"/>
        <v>27</v>
      </c>
      <c r="V32" s="15"/>
    </row>
    <row r="33" spans="2:22">
      <c r="B33" s="60" t="s">
        <v>49</v>
      </c>
      <c r="C33" s="45"/>
      <c r="D33" s="96" t="s">
        <v>12</v>
      </c>
      <c r="E33" s="45"/>
      <c r="F33" s="45">
        <v>5</v>
      </c>
      <c r="G33" s="45"/>
      <c r="H33" s="45"/>
      <c r="I33" s="45">
        <v>5</v>
      </c>
      <c r="J33" s="45"/>
      <c r="K33" s="45"/>
      <c r="L33" s="45"/>
      <c r="M33" s="66"/>
      <c r="N33" s="66">
        <v>13</v>
      </c>
      <c r="O33" s="69">
        <f t="shared" si="0"/>
        <v>23</v>
      </c>
      <c r="P33" s="66">
        <f t="shared" si="1"/>
        <v>3</v>
      </c>
      <c r="Q33" s="69">
        <f t="shared" si="2"/>
        <v>0</v>
      </c>
      <c r="R33" s="69">
        <f t="shared" si="3"/>
        <v>0</v>
      </c>
      <c r="S33" s="69">
        <f t="shared" si="4"/>
        <v>0</v>
      </c>
      <c r="T33" s="69">
        <f t="shared" si="5"/>
        <v>23</v>
      </c>
      <c r="U33" s="45">
        <f t="shared" si="6"/>
        <v>28</v>
      </c>
      <c r="V33" s="15"/>
    </row>
    <row r="34" spans="2:22">
      <c r="B34" s="60" t="s">
        <v>174</v>
      </c>
      <c r="C34" s="45"/>
      <c r="D34" s="89" t="s">
        <v>132</v>
      </c>
      <c r="E34" s="45">
        <v>7</v>
      </c>
      <c r="F34" s="45">
        <v>15</v>
      </c>
      <c r="G34" s="45"/>
      <c r="H34" s="45"/>
      <c r="I34" s="45"/>
      <c r="J34" s="45"/>
      <c r="K34" s="45"/>
      <c r="L34" s="45"/>
      <c r="M34" s="45"/>
      <c r="N34" s="45"/>
      <c r="O34" s="69">
        <f t="shared" si="0"/>
        <v>22</v>
      </c>
      <c r="P34" s="66">
        <f t="shared" si="1"/>
        <v>2</v>
      </c>
      <c r="Q34" s="69">
        <f t="shared" si="2"/>
        <v>0</v>
      </c>
      <c r="R34" s="69">
        <f t="shared" si="3"/>
        <v>0</v>
      </c>
      <c r="S34" s="69">
        <f t="shared" si="4"/>
        <v>0</v>
      </c>
      <c r="T34" s="69">
        <f t="shared" si="5"/>
        <v>22</v>
      </c>
      <c r="U34" s="45">
        <f t="shared" si="6"/>
        <v>29</v>
      </c>
      <c r="V34" s="15"/>
    </row>
    <row r="35" spans="2:22">
      <c r="B35" s="60" t="s">
        <v>97</v>
      </c>
      <c r="C35" s="45"/>
      <c r="D35" s="62" t="s">
        <v>9</v>
      </c>
      <c r="E35" s="45"/>
      <c r="F35" s="45"/>
      <c r="G35" s="45">
        <v>12</v>
      </c>
      <c r="H35" s="45"/>
      <c r="I35" s="45"/>
      <c r="J35" s="45"/>
      <c r="K35" s="45"/>
      <c r="L35" s="45"/>
      <c r="M35" s="45"/>
      <c r="N35" s="45">
        <v>10</v>
      </c>
      <c r="O35" s="69">
        <f t="shared" si="0"/>
        <v>22</v>
      </c>
      <c r="P35" s="66">
        <f t="shared" si="1"/>
        <v>2</v>
      </c>
      <c r="Q35" s="69">
        <f t="shared" si="2"/>
        <v>0</v>
      </c>
      <c r="R35" s="69">
        <f t="shared" si="3"/>
        <v>0</v>
      </c>
      <c r="S35" s="69">
        <f t="shared" si="4"/>
        <v>0</v>
      </c>
      <c r="T35" s="69">
        <f t="shared" si="5"/>
        <v>22</v>
      </c>
      <c r="U35" s="45">
        <f t="shared" si="6"/>
        <v>29</v>
      </c>
      <c r="V35" s="15"/>
    </row>
    <row r="36" spans="2:22">
      <c r="B36" s="60" t="s">
        <v>131</v>
      </c>
      <c r="C36" s="45"/>
      <c r="D36" s="89" t="s">
        <v>132</v>
      </c>
      <c r="E36" s="45">
        <v>2</v>
      </c>
      <c r="F36" s="45"/>
      <c r="G36" s="45">
        <v>9</v>
      </c>
      <c r="H36" s="45">
        <v>4</v>
      </c>
      <c r="I36" s="45"/>
      <c r="J36" s="45">
        <v>6</v>
      </c>
      <c r="K36" s="45"/>
      <c r="L36" s="45"/>
      <c r="M36" s="45"/>
      <c r="N36" s="45"/>
      <c r="O36" s="69">
        <f t="shared" si="0"/>
        <v>21</v>
      </c>
      <c r="P36" s="66">
        <f t="shared" si="1"/>
        <v>4</v>
      </c>
      <c r="Q36" s="69">
        <f t="shared" si="2"/>
        <v>0</v>
      </c>
      <c r="R36" s="69">
        <f t="shared" si="3"/>
        <v>0</v>
      </c>
      <c r="S36" s="69">
        <f t="shared" si="4"/>
        <v>0</v>
      </c>
      <c r="T36" s="69">
        <f t="shared" si="5"/>
        <v>21</v>
      </c>
      <c r="U36" s="45">
        <f t="shared" si="6"/>
        <v>31</v>
      </c>
      <c r="V36" s="15"/>
    </row>
    <row r="37" spans="2:22">
      <c r="B37" s="60" t="s">
        <v>35</v>
      </c>
      <c r="C37" s="45"/>
      <c r="D37" s="61" t="s">
        <v>5</v>
      </c>
      <c r="E37" s="45">
        <v>4</v>
      </c>
      <c r="F37" s="45"/>
      <c r="G37" s="45">
        <v>9</v>
      </c>
      <c r="H37" s="45">
        <v>8</v>
      </c>
      <c r="I37" s="45"/>
      <c r="J37" s="45"/>
      <c r="K37" s="45"/>
      <c r="L37" s="45"/>
      <c r="M37" s="45"/>
      <c r="N37" s="45"/>
      <c r="O37" s="69">
        <f t="shared" si="0"/>
        <v>21</v>
      </c>
      <c r="P37" s="66">
        <f t="shared" si="1"/>
        <v>3</v>
      </c>
      <c r="Q37" s="69">
        <f t="shared" si="2"/>
        <v>0</v>
      </c>
      <c r="R37" s="69">
        <f t="shared" si="3"/>
        <v>0</v>
      </c>
      <c r="S37" s="69">
        <f t="shared" si="4"/>
        <v>0</v>
      </c>
      <c r="T37" s="69">
        <f t="shared" si="5"/>
        <v>21</v>
      </c>
      <c r="U37" s="45">
        <f t="shared" si="6"/>
        <v>31</v>
      </c>
      <c r="V37" s="15"/>
    </row>
    <row r="38" spans="2:22">
      <c r="B38" s="60" t="s">
        <v>290</v>
      </c>
      <c r="C38" s="45"/>
      <c r="D38" s="63" t="s">
        <v>27</v>
      </c>
      <c r="E38" s="45"/>
      <c r="F38" s="45"/>
      <c r="G38" s="45"/>
      <c r="H38" s="45"/>
      <c r="I38" s="45"/>
      <c r="J38" s="45"/>
      <c r="K38" s="45">
        <v>5</v>
      </c>
      <c r="L38" s="45"/>
      <c r="M38" s="45">
        <v>8</v>
      </c>
      <c r="N38" s="45">
        <v>8</v>
      </c>
      <c r="O38" s="69">
        <f t="shared" ref="O38:O69" si="7">SUM(E38:N38)</f>
        <v>21</v>
      </c>
      <c r="P38" s="66">
        <f t="shared" ref="P38:P74" si="8">COUNT(E38:N38)</f>
        <v>3</v>
      </c>
      <c r="Q38" s="69">
        <f t="shared" ref="Q38:Q69" si="9">IF(P38&lt;8,0,+SMALL((E38:N38),1))</f>
        <v>0</v>
      </c>
      <c r="R38" s="69">
        <f t="shared" ref="R38:R74" si="10">IF(P38&lt;9,0,+SMALL((E38:N38),2))</f>
        <v>0</v>
      </c>
      <c r="S38" s="69">
        <f t="shared" ref="S38:S74" si="11">IF(P38&lt;10,0,+SMALL((E38:N38),3))</f>
        <v>0</v>
      </c>
      <c r="T38" s="69">
        <f t="shared" ref="T38:T69" si="12">O38-Q38-R38-S38</f>
        <v>21</v>
      </c>
      <c r="U38" s="45">
        <f t="shared" ref="U38:U69" si="13">RANK(T38,$T$6:$T$74,0)</f>
        <v>31</v>
      </c>
      <c r="V38" s="15"/>
    </row>
    <row r="39" spans="2:22">
      <c r="B39" s="60" t="s">
        <v>265</v>
      </c>
      <c r="C39" s="45"/>
      <c r="D39" s="62" t="s">
        <v>9</v>
      </c>
      <c r="E39" s="45"/>
      <c r="F39" s="45"/>
      <c r="G39" s="45"/>
      <c r="H39" s="45"/>
      <c r="I39" s="45">
        <v>7</v>
      </c>
      <c r="J39" s="45"/>
      <c r="K39" s="45"/>
      <c r="L39" s="45"/>
      <c r="M39" s="45">
        <v>4</v>
      </c>
      <c r="N39" s="45">
        <v>10</v>
      </c>
      <c r="O39" s="69">
        <f t="shared" si="7"/>
        <v>21</v>
      </c>
      <c r="P39" s="66">
        <f t="shared" si="8"/>
        <v>3</v>
      </c>
      <c r="Q39" s="69">
        <f t="shared" si="9"/>
        <v>0</v>
      </c>
      <c r="R39" s="69">
        <f t="shared" si="10"/>
        <v>0</v>
      </c>
      <c r="S39" s="69">
        <f t="shared" si="11"/>
        <v>0</v>
      </c>
      <c r="T39" s="69">
        <f t="shared" si="12"/>
        <v>21</v>
      </c>
      <c r="U39" s="45">
        <f t="shared" si="13"/>
        <v>31</v>
      </c>
      <c r="V39" s="15"/>
    </row>
    <row r="40" spans="2:22">
      <c r="B40" s="60" t="s">
        <v>98</v>
      </c>
      <c r="C40" s="45"/>
      <c r="D40" s="62" t="s">
        <v>9</v>
      </c>
      <c r="E40" s="45"/>
      <c r="F40" s="45"/>
      <c r="G40" s="45"/>
      <c r="H40" s="45"/>
      <c r="I40" s="45">
        <v>9</v>
      </c>
      <c r="J40" s="45"/>
      <c r="K40" s="45"/>
      <c r="L40" s="45"/>
      <c r="M40" s="45">
        <v>11</v>
      </c>
      <c r="N40" s="45"/>
      <c r="O40" s="69">
        <f t="shared" si="7"/>
        <v>20</v>
      </c>
      <c r="P40" s="66">
        <f t="shared" si="8"/>
        <v>2</v>
      </c>
      <c r="Q40" s="69">
        <f t="shared" si="9"/>
        <v>0</v>
      </c>
      <c r="R40" s="69">
        <f t="shared" si="10"/>
        <v>0</v>
      </c>
      <c r="S40" s="69">
        <f t="shared" si="11"/>
        <v>0</v>
      </c>
      <c r="T40" s="69">
        <f t="shared" si="12"/>
        <v>20</v>
      </c>
      <c r="U40" s="45">
        <f t="shared" si="13"/>
        <v>35</v>
      </c>
      <c r="V40" s="15"/>
    </row>
    <row r="41" spans="2:22">
      <c r="B41" s="60" t="s">
        <v>136</v>
      </c>
      <c r="C41" s="45"/>
      <c r="D41" s="94" t="s">
        <v>20</v>
      </c>
      <c r="E41" s="45"/>
      <c r="F41" s="45"/>
      <c r="G41" s="45">
        <v>19</v>
      </c>
      <c r="H41" s="45"/>
      <c r="I41" s="45"/>
      <c r="J41" s="45"/>
      <c r="K41" s="45"/>
      <c r="L41" s="45"/>
      <c r="M41" s="45"/>
      <c r="N41" s="45"/>
      <c r="O41" s="69">
        <f t="shared" si="7"/>
        <v>19</v>
      </c>
      <c r="P41" s="66">
        <f t="shared" si="8"/>
        <v>1</v>
      </c>
      <c r="Q41" s="69">
        <f t="shared" si="9"/>
        <v>0</v>
      </c>
      <c r="R41" s="69">
        <f t="shared" si="10"/>
        <v>0</v>
      </c>
      <c r="S41" s="69">
        <f t="shared" si="11"/>
        <v>0</v>
      </c>
      <c r="T41" s="69">
        <f t="shared" si="12"/>
        <v>19</v>
      </c>
      <c r="U41" s="45">
        <f t="shared" si="13"/>
        <v>36</v>
      </c>
      <c r="V41" s="15"/>
    </row>
    <row r="42" spans="2:22">
      <c r="B42" s="60" t="s">
        <v>34</v>
      </c>
      <c r="C42" s="45"/>
      <c r="D42" s="63" t="s">
        <v>27</v>
      </c>
      <c r="E42" s="45"/>
      <c r="F42" s="45">
        <v>0</v>
      </c>
      <c r="G42" s="45">
        <v>11</v>
      </c>
      <c r="H42" s="45"/>
      <c r="I42" s="45"/>
      <c r="J42" s="45">
        <v>0</v>
      </c>
      <c r="K42" s="45"/>
      <c r="L42" s="45"/>
      <c r="M42" s="45">
        <v>5</v>
      </c>
      <c r="N42" s="45">
        <v>3</v>
      </c>
      <c r="O42" s="69">
        <f t="shared" si="7"/>
        <v>19</v>
      </c>
      <c r="P42" s="66">
        <f t="shared" si="8"/>
        <v>5</v>
      </c>
      <c r="Q42" s="69">
        <f t="shared" si="9"/>
        <v>0</v>
      </c>
      <c r="R42" s="69">
        <f t="shared" si="10"/>
        <v>0</v>
      </c>
      <c r="S42" s="69">
        <f t="shared" si="11"/>
        <v>0</v>
      </c>
      <c r="T42" s="69">
        <f t="shared" si="12"/>
        <v>19</v>
      </c>
      <c r="U42" s="45">
        <f t="shared" si="13"/>
        <v>36</v>
      </c>
      <c r="V42" s="15"/>
    </row>
    <row r="43" spans="2:22">
      <c r="B43" s="60" t="s">
        <v>176</v>
      </c>
      <c r="C43" s="45"/>
      <c r="D43" s="89" t="s">
        <v>132</v>
      </c>
      <c r="E43" s="45">
        <v>6</v>
      </c>
      <c r="F43" s="45">
        <v>5</v>
      </c>
      <c r="G43" s="45"/>
      <c r="H43" s="45">
        <v>6</v>
      </c>
      <c r="I43" s="45"/>
      <c r="J43" s="45"/>
      <c r="K43" s="45"/>
      <c r="L43" s="45"/>
      <c r="M43" s="45"/>
      <c r="N43" s="45"/>
      <c r="O43" s="69">
        <f t="shared" si="7"/>
        <v>17</v>
      </c>
      <c r="P43" s="66">
        <f t="shared" si="8"/>
        <v>3</v>
      </c>
      <c r="Q43" s="69">
        <f t="shared" si="9"/>
        <v>0</v>
      </c>
      <c r="R43" s="69">
        <f t="shared" si="10"/>
        <v>0</v>
      </c>
      <c r="S43" s="69">
        <f t="shared" si="11"/>
        <v>0</v>
      </c>
      <c r="T43" s="69">
        <f t="shared" si="12"/>
        <v>17</v>
      </c>
      <c r="U43" s="45">
        <f t="shared" si="13"/>
        <v>38</v>
      </c>
      <c r="V43" s="15"/>
    </row>
    <row r="44" spans="2:22">
      <c r="B44" s="60" t="s">
        <v>179</v>
      </c>
      <c r="C44" s="45"/>
      <c r="D44" s="64" t="s">
        <v>61</v>
      </c>
      <c r="E44" s="45">
        <v>17</v>
      </c>
      <c r="F44" s="45"/>
      <c r="G44" s="45"/>
      <c r="H44" s="45"/>
      <c r="I44" s="45"/>
      <c r="J44" s="45"/>
      <c r="K44" s="45"/>
      <c r="L44" s="45"/>
      <c r="M44" s="45"/>
      <c r="N44" s="45"/>
      <c r="O44" s="69">
        <f t="shared" si="7"/>
        <v>17</v>
      </c>
      <c r="P44" s="66">
        <f t="shared" si="8"/>
        <v>1</v>
      </c>
      <c r="Q44" s="69">
        <f t="shared" si="9"/>
        <v>0</v>
      </c>
      <c r="R44" s="69">
        <f t="shared" si="10"/>
        <v>0</v>
      </c>
      <c r="S44" s="69">
        <f t="shared" si="11"/>
        <v>0</v>
      </c>
      <c r="T44" s="69">
        <f t="shared" si="12"/>
        <v>17</v>
      </c>
      <c r="U44" s="45">
        <f t="shared" si="13"/>
        <v>38</v>
      </c>
      <c r="V44" s="15"/>
    </row>
    <row r="45" spans="2:22">
      <c r="B45" s="60" t="s">
        <v>116</v>
      </c>
      <c r="C45" s="45"/>
      <c r="D45" s="61" t="s">
        <v>5</v>
      </c>
      <c r="E45" s="45"/>
      <c r="F45" s="45">
        <v>9</v>
      </c>
      <c r="G45" s="45">
        <v>7</v>
      </c>
      <c r="H45" s="45"/>
      <c r="I45" s="45"/>
      <c r="J45" s="45"/>
      <c r="K45" s="45"/>
      <c r="L45" s="45"/>
      <c r="M45" s="45"/>
      <c r="N45" s="45"/>
      <c r="O45" s="69">
        <f t="shared" si="7"/>
        <v>16</v>
      </c>
      <c r="P45" s="66">
        <f t="shared" si="8"/>
        <v>2</v>
      </c>
      <c r="Q45" s="69">
        <f t="shared" si="9"/>
        <v>0</v>
      </c>
      <c r="R45" s="69">
        <f t="shared" si="10"/>
        <v>0</v>
      </c>
      <c r="S45" s="69">
        <f t="shared" si="11"/>
        <v>0</v>
      </c>
      <c r="T45" s="69">
        <f t="shared" si="12"/>
        <v>16</v>
      </c>
      <c r="U45" s="45">
        <f t="shared" si="13"/>
        <v>40</v>
      </c>
      <c r="V45" s="15"/>
    </row>
    <row r="46" spans="2:22">
      <c r="B46" s="108" t="s">
        <v>232</v>
      </c>
      <c r="C46" s="45"/>
      <c r="D46" s="94" t="s">
        <v>20</v>
      </c>
      <c r="E46" s="45"/>
      <c r="F46" s="45"/>
      <c r="G46" s="45">
        <v>16</v>
      </c>
      <c r="H46" s="45"/>
      <c r="I46" s="45"/>
      <c r="J46" s="45"/>
      <c r="K46" s="45"/>
      <c r="L46" s="45"/>
      <c r="M46" s="45"/>
      <c r="N46" s="45"/>
      <c r="O46" s="69">
        <f t="shared" si="7"/>
        <v>16</v>
      </c>
      <c r="P46" s="66">
        <f t="shared" si="8"/>
        <v>1</v>
      </c>
      <c r="Q46" s="69">
        <f t="shared" si="9"/>
        <v>0</v>
      </c>
      <c r="R46" s="69">
        <f t="shared" si="10"/>
        <v>0</v>
      </c>
      <c r="S46" s="69">
        <f t="shared" si="11"/>
        <v>0</v>
      </c>
      <c r="T46" s="69">
        <f t="shared" si="12"/>
        <v>16</v>
      </c>
      <c r="U46" s="45">
        <f t="shared" si="13"/>
        <v>40</v>
      </c>
      <c r="V46" s="15"/>
    </row>
    <row r="47" spans="2:22">
      <c r="B47" s="60" t="s">
        <v>219</v>
      </c>
      <c r="C47" s="45"/>
      <c r="D47" s="89" t="s">
        <v>132</v>
      </c>
      <c r="E47" s="45"/>
      <c r="F47" s="45">
        <v>6</v>
      </c>
      <c r="G47" s="45">
        <v>9</v>
      </c>
      <c r="H47" s="45"/>
      <c r="I47" s="45"/>
      <c r="J47" s="45"/>
      <c r="K47" s="45"/>
      <c r="L47" s="45"/>
      <c r="M47" s="45"/>
      <c r="N47" s="45"/>
      <c r="O47" s="69">
        <f t="shared" si="7"/>
        <v>15</v>
      </c>
      <c r="P47" s="66">
        <f t="shared" si="8"/>
        <v>2</v>
      </c>
      <c r="Q47" s="69">
        <f t="shared" si="9"/>
        <v>0</v>
      </c>
      <c r="R47" s="69">
        <f t="shared" si="10"/>
        <v>0</v>
      </c>
      <c r="S47" s="69">
        <f t="shared" si="11"/>
        <v>0</v>
      </c>
      <c r="T47" s="69">
        <f t="shared" si="12"/>
        <v>15</v>
      </c>
      <c r="U47" s="45">
        <f t="shared" si="13"/>
        <v>42</v>
      </c>
      <c r="V47" s="15"/>
    </row>
    <row r="48" spans="2:22">
      <c r="B48" s="60" t="s">
        <v>175</v>
      </c>
      <c r="C48" s="45"/>
      <c r="D48" s="89" t="s">
        <v>132</v>
      </c>
      <c r="E48" s="45">
        <v>2</v>
      </c>
      <c r="F48" s="45"/>
      <c r="G48" s="45"/>
      <c r="H48" s="45"/>
      <c r="I48" s="45"/>
      <c r="J48" s="45">
        <v>10</v>
      </c>
      <c r="K48" s="45">
        <v>3</v>
      </c>
      <c r="L48" s="45"/>
      <c r="M48" s="45"/>
      <c r="N48" s="45"/>
      <c r="O48" s="69">
        <f t="shared" si="7"/>
        <v>15</v>
      </c>
      <c r="P48" s="66">
        <f t="shared" si="8"/>
        <v>3</v>
      </c>
      <c r="Q48" s="69">
        <f t="shared" si="9"/>
        <v>0</v>
      </c>
      <c r="R48" s="69">
        <f t="shared" si="10"/>
        <v>0</v>
      </c>
      <c r="S48" s="69">
        <f t="shared" si="11"/>
        <v>0</v>
      </c>
      <c r="T48" s="69">
        <f t="shared" si="12"/>
        <v>15</v>
      </c>
      <c r="U48" s="45">
        <f t="shared" si="13"/>
        <v>42</v>
      </c>
      <c r="V48" s="15"/>
    </row>
    <row r="49" spans="2:22">
      <c r="B49" s="60" t="s">
        <v>280</v>
      </c>
      <c r="C49" s="45"/>
      <c r="D49" s="61" t="s">
        <v>5</v>
      </c>
      <c r="E49" s="45"/>
      <c r="F49" s="45"/>
      <c r="G49" s="45"/>
      <c r="H49" s="45"/>
      <c r="I49" s="45"/>
      <c r="J49" s="45">
        <v>15</v>
      </c>
      <c r="K49" s="45"/>
      <c r="L49" s="45"/>
      <c r="M49" s="45"/>
      <c r="N49" s="45"/>
      <c r="O49" s="69">
        <f t="shared" si="7"/>
        <v>15</v>
      </c>
      <c r="P49" s="66">
        <f t="shared" si="8"/>
        <v>1</v>
      </c>
      <c r="Q49" s="69">
        <f t="shared" si="9"/>
        <v>0</v>
      </c>
      <c r="R49" s="69">
        <f t="shared" si="10"/>
        <v>0</v>
      </c>
      <c r="S49" s="69">
        <f t="shared" si="11"/>
        <v>0</v>
      </c>
      <c r="T49" s="69">
        <f t="shared" si="12"/>
        <v>15</v>
      </c>
      <c r="U49" s="45">
        <f t="shared" si="13"/>
        <v>42</v>
      </c>
      <c r="V49" s="15"/>
    </row>
    <row r="50" spans="2:22">
      <c r="B50" s="108" t="s">
        <v>234</v>
      </c>
      <c r="C50" s="45"/>
      <c r="D50" s="94" t="s">
        <v>20</v>
      </c>
      <c r="E50" s="45"/>
      <c r="F50" s="45"/>
      <c r="G50" s="45">
        <v>15</v>
      </c>
      <c r="H50" s="45"/>
      <c r="I50" s="45"/>
      <c r="J50" s="45"/>
      <c r="K50" s="45"/>
      <c r="L50" s="45"/>
      <c r="M50" s="45"/>
      <c r="N50" s="45"/>
      <c r="O50" s="69">
        <f t="shared" si="7"/>
        <v>15</v>
      </c>
      <c r="P50" s="66">
        <f t="shared" si="8"/>
        <v>1</v>
      </c>
      <c r="Q50" s="69">
        <f t="shared" si="9"/>
        <v>0</v>
      </c>
      <c r="R50" s="69">
        <f t="shared" si="10"/>
        <v>0</v>
      </c>
      <c r="S50" s="69">
        <f t="shared" si="11"/>
        <v>0</v>
      </c>
      <c r="T50" s="69">
        <f t="shared" si="12"/>
        <v>15</v>
      </c>
      <c r="U50" s="45">
        <f t="shared" si="13"/>
        <v>42</v>
      </c>
      <c r="V50" s="15"/>
    </row>
    <row r="51" spans="2:22">
      <c r="B51" s="60" t="s">
        <v>215</v>
      </c>
      <c r="C51" s="45"/>
      <c r="D51" s="89" t="s">
        <v>132</v>
      </c>
      <c r="E51" s="45">
        <v>0</v>
      </c>
      <c r="F51" s="45">
        <v>11</v>
      </c>
      <c r="G51" s="45">
        <v>3</v>
      </c>
      <c r="H51" s="45">
        <v>0</v>
      </c>
      <c r="I51" s="45"/>
      <c r="J51" s="45"/>
      <c r="K51" s="45"/>
      <c r="L51" s="45"/>
      <c r="M51" s="45"/>
      <c r="N51" s="45"/>
      <c r="O51" s="69">
        <f t="shared" si="7"/>
        <v>14</v>
      </c>
      <c r="P51" s="66">
        <f t="shared" si="8"/>
        <v>4</v>
      </c>
      <c r="Q51" s="69">
        <f t="shared" si="9"/>
        <v>0</v>
      </c>
      <c r="R51" s="69">
        <f t="shared" si="10"/>
        <v>0</v>
      </c>
      <c r="S51" s="69">
        <f t="shared" si="11"/>
        <v>0</v>
      </c>
      <c r="T51" s="69">
        <f t="shared" si="12"/>
        <v>14</v>
      </c>
      <c r="U51" s="45">
        <f t="shared" si="13"/>
        <v>46</v>
      </c>
      <c r="V51" s="15"/>
    </row>
    <row r="52" spans="2:22">
      <c r="B52" s="60" t="s">
        <v>279</v>
      </c>
      <c r="C52" s="45"/>
      <c r="D52" s="64" t="s">
        <v>61</v>
      </c>
      <c r="E52" s="45"/>
      <c r="F52" s="45"/>
      <c r="G52" s="45"/>
      <c r="H52" s="45"/>
      <c r="I52" s="45"/>
      <c r="J52" s="45">
        <v>6</v>
      </c>
      <c r="K52" s="45"/>
      <c r="L52" s="45">
        <v>4</v>
      </c>
      <c r="M52" s="45">
        <v>4</v>
      </c>
      <c r="N52" s="45"/>
      <c r="O52" s="69">
        <f t="shared" si="7"/>
        <v>14</v>
      </c>
      <c r="P52" s="66">
        <f t="shared" si="8"/>
        <v>3</v>
      </c>
      <c r="Q52" s="69">
        <f t="shared" si="9"/>
        <v>0</v>
      </c>
      <c r="R52" s="69">
        <f t="shared" si="10"/>
        <v>0</v>
      </c>
      <c r="S52" s="69">
        <f t="shared" si="11"/>
        <v>0</v>
      </c>
      <c r="T52" s="69">
        <f t="shared" si="12"/>
        <v>14</v>
      </c>
      <c r="U52" s="45">
        <f t="shared" si="13"/>
        <v>46</v>
      </c>
      <c r="V52" s="15"/>
    </row>
    <row r="53" spans="2:22">
      <c r="B53" s="60" t="s">
        <v>216</v>
      </c>
      <c r="C53" s="45"/>
      <c r="D53" s="89" t="s">
        <v>132</v>
      </c>
      <c r="E53" s="45"/>
      <c r="F53" s="45">
        <v>5</v>
      </c>
      <c r="G53" s="45">
        <v>5</v>
      </c>
      <c r="H53" s="45">
        <v>3</v>
      </c>
      <c r="I53" s="45"/>
      <c r="J53" s="45"/>
      <c r="K53" s="45"/>
      <c r="L53" s="45"/>
      <c r="M53" s="45"/>
      <c r="N53" s="45"/>
      <c r="O53" s="69">
        <f t="shared" si="7"/>
        <v>13</v>
      </c>
      <c r="P53" s="66">
        <f t="shared" si="8"/>
        <v>3</v>
      </c>
      <c r="Q53" s="69">
        <f t="shared" si="9"/>
        <v>0</v>
      </c>
      <c r="R53" s="69">
        <f t="shared" si="10"/>
        <v>0</v>
      </c>
      <c r="S53" s="69">
        <f t="shared" si="11"/>
        <v>0</v>
      </c>
      <c r="T53" s="69">
        <f t="shared" si="12"/>
        <v>13</v>
      </c>
      <c r="U53" s="45">
        <f t="shared" si="13"/>
        <v>48</v>
      </c>
      <c r="V53" s="15"/>
    </row>
    <row r="54" spans="2:22">
      <c r="B54" s="60" t="s">
        <v>220</v>
      </c>
      <c r="C54" s="45"/>
      <c r="D54" s="61" t="s">
        <v>5</v>
      </c>
      <c r="E54" s="45"/>
      <c r="F54" s="45">
        <v>13</v>
      </c>
      <c r="G54" s="45"/>
      <c r="H54" s="45"/>
      <c r="I54" s="45"/>
      <c r="J54" s="45"/>
      <c r="K54" s="45"/>
      <c r="L54" s="45"/>
      <c r="M54" s="45"/>
      <c r="N54" s="45"/>
      <c r="O54" s="69">
        <f t="shared" si="7"/>
        <v>13</v>
      </c>
      <c r="P54" s="66">
        <f t="shared" si="8"/>
        <v>1</v>
      </c>
      <c r="Q54" s="69">
        <f t="shared" si="9"/>
        <v>0</v>
      </c>
      <c r="R54" s="69">
        <f t="shared" si="10"/>
        <v>0</v>
      </c>
      <c r="S54" s="69">
        <f t="shared" si="11"/>
        <v>0</v>
      </c>
      <c r="T54" s="69">
        <f t="shared" si="12"/>
        <v>13</v>
      </c>
      <c r="U54" s="45">
        <f t="shared" si="13"/>
        <v>48</v>
      </c>
      <c r="V54" s="15"/>
    </row>
    <row r="55" spans="2:22">
      <c r="B55" s="108" t="s">
        <v>235</v>
      </c>
      <c r="C55" s="45"/>
      <c r="D55" s="94" t="s">
        <v>20</v>
      </c>
      <c r="E55" s="45"/>
      <c r="F55" s="45"/>
      <c r="G55" s="45">
        <v>13</v>
      </c>
      <c r="H55" s="45"/>
      <c r="I55" s="45"/>
      <c r="J55" s="45"/>
      <c r="K55" s="45"/>
      <c r="L55" s="45"/>
      <c r="M55" s="45"/>
      <c r="N55" s="45"/>
      <c r="O55" s="69">
        <f t="shared" si="7"/>
        <v>13</v>
      </c>
      <c r="P55" s="66">
        <f t="shared" si="8"/>
        <v>1</v>
      </c>
      <c r="Q55" s="69">
        <f t="shared" si="9"/>
        <v>0</v>
      </c>
      <c r="R55" s="69">
        <f t="shared" si="10"/>
        <v>0</v>
      </c>
      <c r="S55" s="69">
        <f t="shared" si="11"/>
        <v>0</v>
      </c>
      <c r="T55" s="69">
        <f t="shared" si="12"/>
        <v>13</v>
      </c>
      <c r="U55" s="45">
        <f t="shared" si="13"/>
        <v>48</v>
      </c>
      <c r="V55" s="15"/>
    </row>
    <row r="56" spans="2:22">
      <c r="B56" s="60" t="s">
        <v>36</v>
      </c>
      <c r="C56" s="45"/>
      <c r="D56" s="61" t="s">
        <v>5</v>
      </c>
      <c r="E56" s="45">
        <v>0</v>
      </c>
      <c r="F56" s="45">
        <v>0</v>
      </c>
      <c r="G56" s="45">
        <v>0</v>
      </c>
      <c r="H56" s="45">
        <v>2</v>
      </c>
      <c r="I56" s="45"/>
      <c r="J56" s="45">
        <v>4</v>
      </c>
      <c r="K56" s="45">
        <v>1</v>
      </c>
      <c r="L56" s="45">
        <v>1</v>
      </c>
      <c r="M56" s="45">
        <v>3</v>
      </c>
      <c r="N56" s="45">
        <v>1</v>
      </c>
      <c r="O56" s="69">
        <f t="shared" si="7"/>
        <v>12</v>
      </c>
      <c r="P56" s="66">
        <f t="shared" si="8"/>
        <v>9</v>
      </c>
      <c r="Q56" s="69">
        <f t="shared" si="9"/>
        <v>0</v>
      </c>
      <c r="R56" s="69">
        <f t="shared" si="10"/>
        <v>0</v>
      </c>
      <c r="S56" s="69">
        <f t="shared" si="11"/>
        <v>0</v>
      </c>
      <c r="T56" s="69">
        <f t="shared" si="12"/>
        <v>12</v>
      </c>
      <c r="U56" s="45">
        <f t="shared" si="13"/>
        <v>51</v>
      </c>
      <c r="V56" s="15"/>
    </row>
    <row r="57" spans="2:22">
      <c r="B57" s="60" t="s">
        <v>96</v>
      </c>
      <c r="C57" s="45"/>
      <c r="D57" s="63" t="s">
        <v>27</v>
      </c>
      <c r="E57" s="45">
        <v>12</v>
      </c>
      <c r="F57" s="45"/>
      <c r="G57" s="45"/>
      <c r="H57" s="45"/>
      <c r="I57" s="45"/>
      <c r="J57" s="45"/>
      <c r="K57" s="45"/>
      <c r="L57" s="45"/>
      <c r="M57" s="45"/>
      <c r="N57" s="45"/>
      <c r="O57" s="69">
        <f t="shared" si="7"/>
        <v>12</v>
      </c>
      <c r="P57" s="66">
        <f t="shared" si="8"/>
        <v>1</v>
      </c>
      <c r="Q57" s="69">
        <f t="shared" si="9"/>
        <v>0</v>
      </c>
      <c r="R57" s="69">
        <f t="shared" si="10"/>
        <v>0</v>
      </c>
      <c r="S57" s="69">
        <f t="shared" si="11"/>
        <v>0</v>
      </c>
      <c r="T57" s="69">
        <f t="shared" si="12"/>
        <v>12</v>
      </c>
      <c r="U57" s="45">
        <f t="shared" si="13"/>
        <v>51</v>
      </c>
      <c r="V57" s="15"/>
    </row>
    <row r="58" spans="2:22">
      <c r="B58" s="60" t="s">
        <v>217</v>
      </c>
      <c r="C58" s="45"/>
      <c r="D58" s="89" t="s">
        <v>132</v>
      </c>
      <c r="E58" s="45"/>
      <c r="F58" s="45">
        <v>5</v>
      </c>
      <c r="G58" s="45">
        <v>6</v>
      </c>
      <c r="H58" s="45"/>
      <c r="I58" s="45"/>
      <c r="J58" s="45"/>
      <c r="K58" s="45"/>
      <c r="L58" s="45"/>
      <c r="M58" s="45"/>
      <c r="N58" s="45"/>
      <c r="O58" s="69">
        <f t="shared" si="7"/>
        <v>11</v>
      </c>
      <c r="P58" s="66">
        <f t="shared" si="8"/>
        <v>2</v>
      </c>
      <c r="Q58" s="69">
        <f t="shared" si="9"/>
        <v>0</v>
      </c>
      <c r="R58" s="69">
        <f t="shared" si="10"/>
        <v>0</v>
      </c>
      <c r="S58" s="69">
        <f t="shared" si="11"/>
        <v>0</v>
      </c>
      <c r="T58" s="69">
        <f t="shared" si="12"/>
        <v>11</v>
      </c>
      <c r="U58" s="45">
        <f t="shared" si="13"/>
        <v>53</v>
      </c>
      <c r="V58" s="15"/>
    </row>
    <row r="59" spans="2:22">
      <c r="B59" s="60" t="s">
        <v>264</v>
      </c>
      <c r="C59" s="45"/>
      <c r="D59" s="61" t="s">
        <v>5</v>
      </c>
      <c r="E59" s="45"/>
      <c r="F59" s="45"/>
      <c r="G59" s="45"/>
      <c r="H59" s="45"/>
      <c r="I59" s="45">
        <v>1</v>
      </c>
      <c r="J59" s="45">
        <v>9</v>
      </c>
      <c r="K59" s="45"/>
      <c r="L59" s="45"/>
      <c r="M59" s="45"/>
      <c r="N59" s="45"/>
      <c r="O59" s="69">
        <f t="shared" si="7"/>
        <v>10</v>
      </c>
      <c r="P59" s="66">
        <f t="shared" si="8"/>
        <v>2</v>
      </c>
      <c r="Q59" s="69">
        <f t="shared" si="9"/>
        <v>0</v>
      </c>
      <c r="R59" s="69">
        <f t="shared" si="10"/>
        <v>0</v>
      </c>
      <c r="S59" s="69">
        <f t="shared" si="11"/>
        <v>0</v>
      </c>
      <c r="T59" s="69">
        <f t="shared" si="12"/>
        <v>10</v>
      </c>
      <c r="U59" s="45">
        <f t="shared" si="13"/>
        <v>54</v>
      </c>
      <c r="V59" s="15"/>
    </row>
    <row r="60" spans="2:22">
      <c r="B60" s="60" t="s">
        <v>269</v>
      </c>
      <c r="C60" s="45"/>
      <c r="D60" s="108" t="s">
        <v>270</v>
      </c>
      <c r="E60" s="45"/>
      <c r="F60" s="45"/>
      <c r="G60" s="45"/>
      <c r="H60" s="45"/>
      <c r="I60" s="45">
        <v>10</v>
      </c>
      <c r="J60" s="45"/>
      <c r="K60" s="45"/>
      <c r="L60" s="45"/>
      <c r="M60" s="45"/>
      <c r="N60" s="45"/>
      <c r="O60" s="69">
        <f t="shared" si="7"/>
        <v>10</v>
      </c>
      <c r="P60" s="66">
        <f t="shared" si="8"/>
        <v>1</v>
      </c>
      <c r="Q60" s="69">
        <f t="shared" si="9"/>
        <v>0</v>
      </c>
      <c r="R60" s="69">
        <f t="shared" si="10"/>
        <v>0</v>
      </c>
      <c r="S60" s="69">
        <f t="shared" si="11"/>
        <v>0</v>
      </c>
      <c r="T60" s="69">
        <f t="shared" si="12"/>
        <v>10</v>
      </c>
      <c r="U60" s="45">
        <f t="shared" si="13"/>
        <v>54</v>
      </c>
      <c r="V60" s="15"/>
    </row>
    <row r="61" spans="2:22">
      <c r="B61" s="60" t="s">
        <v>300</v>
      </c>
      <c r="C61" s="45"/>
      <c r="D61" s="62" t="s">
        <v>9</v>
      </c>
      <c r="E61" s="45"/>
      <c r="F61" s="45"/>
      <c r="G61" s="45"/>
      <c r="H61" s="45"/>
      <c r="I61" s="45"/>
      <c r="J61" s="45"/>
      <c r="K61" s="45">
        <v>10</v>
      </c>
      <c r="L61" s="45"/>
      <c r="M61" s="45"/>
      <c r="N61" s="45"/>
      <c r="O61" s="69">
        <f t="shared" si="7"/>
        <v>10</v>
      </c>
      <c r="P61" s="66">
        <f t="shared" si="8"/>
        <v>1</v>
      </c>
      <c r="Q61" s="69">
        <f t="shared" si="9"/>
        <v>0</v>
      </c>
      <c r="R61" s="69">
        <f t="shared" si="10"/>
        <v>0</v>
      </c>
      <c r="S61" s="69">
        <f t="shared" si="11"/>
        <v>0</v>
      </c>
      <c r="T61" s="69">
        <f t="shared" si="12"/>
        <v>10</v>
      </c>
      <c r="U61" s="45">
        <f t="shared" si="13"/>
        <v>54</v>
      </c>
      <c r="V61" s="15"/>
    </row>
    <row r="62" spans="2:22">
      <c r="B62" s="60" t="s">
        <v>271</v>
      </c>
      <c r="C62" s="45"/>
      <c r="D62" s="108" t="s">
        <v>270</v>
      </c>
      <c r="E62" s="45"/>
      <c r="F62" s="45"/>
      <c r="G62" s="45"/>
      <c r="H62" s="45"/>
      <c r="I62" s="45">
        <v>9</v>
      </c>
      <c r="J62" s="45"/>
      <c r="K62" s="45"/>
      <c r="L62" s="45"/>
      <c r="M62" s="45"/>
      <c r="N62" s="45"/>
      <c r="O62" s="69">
        <f t="shared" si="7"/>
        <v>9</v>
      </c>
      <c r="P62" s="66">
        <f t="shared" si="8"/>
        <v>1</v>
      </c>
      <c r="Q62" s="69">
        <f t="shared" si="9"/>
        <v>0</v>
      </c>
      <c r="R62" s="69">
        <f t="shared" si="10"/>
        <v>0</v>
      </c>
      <c r="S62" s="69">
        <f t="shared" si="11"/>
        <v>0</v>
      </c>
      <c r="T62" s="69">
        <f t="shared" si="12"/>
        <v>9</v>
      </c>
      <c r="U62" s="45">
        <f t="shared" si="13"/>
        <v>57</v>
      </c>
      <c r="V62" s="15"/>
    </row>
    <row r="63" spans="2:22">
      <c r="B63" s="60" t="s">
        <v>218</v>
      </c>
      <c r="C63" s="45"/>
      <c r="D63" s="89" t="s">
        <v>132</v>
      </c>
      <c r="E63" s="45"/>
      <c r="F63" s="45">
        <v>8</v>
      </c>
      <c r="G63" s="45"/>
      <c r="H63" s="45"/>
      <c r="I63" s="45"/>
      <c r="J63" s="45"/>
      <c r="K63" s="45"/>
      <c r="L63" s="45"/>
      <c r="M63" s="45"/>
      <c r="N63" s="45"/>
      <c r="O63" s="69">
        <f t="shared" si="7"/>
        <v>8</v>
      </c>
      <c r="P63" s="66">
        <f t="shared" si="8"/>
        <v>1</v>
      </c>
      <c r="Q63" s="69">
        <f t="shared" si="9"/>
        <v>0</v>
      </c>
      <c r="R63" s="69">
        <f t="shared" si="10"/>
        <v>0</v>
      </c>
      <c r="S63" s="69">
        <f t="shared" si="11"/>
        <v>0</v>
      </c>
      <c r="T63" s="69">
        <f t="shared" si="12"/>
        <v>8</v>
      </c>
      <c r="U63" s="45">
        <f t="shared" si="13"/>
        <v>58</v>
      </c>
      <c r="V63" s="15"/>
    </row>
    <row r="64" spans="2:22">
      <c r="B64" s="60" t="s">
        <v>278</v>
      </c>
      <c r="C64" s="45"/>
      <c r="D64" s="89" t="s">
        <v>132</v>
      </c>
      <c r="E64" s="45"/>
      <c r="F64" s="45"/>
      <c r="G64" s="45"/>
      <c r="H64" s="45">
        <v>0</v>
      </c>
      <c r="I64" s="45"/>
      <c r="J64" s="45">
        <v>8</v>
      </c>
      <c r="K64" s="45"/>
      <c r="L64" s="45"/>
      <c r="M64" s="45"/>
      <c r="N64" s="45"/>
      <c r="O64" s="69">
        <f t="shared" si="7"/>
        <v>8</v>
      </c>
      <c r="P64" s="66">
        <f t="shared" si="8"/>
        <v>2</v>
      </c>
      <c r="Q64" s="69">
        <f t="shared" si="9"/>
        <v>0</v>
      </c>
      <c r="R64" s="69">
        <f t="shared" si="10"/>
        <v>0</v>
      </c>
      <c r="S64" s="69">
        <f t="shared" si="11"/>
        <v>0</v>
      </c>
      <c r="T64" s="69">
        <f t="shared" si="12"/>
        <v>8</v>
      </c>
      <c r="U64" s="45">
        <f t="shared" si="13"/>
        <v>58</v>
      </c>
      <c r="V64" s="15"/>
    </row>
    <row r="65" spans="2:22">
      <c r="B65" s="60" t="s">
        <v>251</v>
      </c>
      <c r="C65" s="45"/>
      <c r="D65" s="89" t="s">
        <v>132</v>
      </c>
      <c r="E65" s="45"/>
      <c r="F65" s="45"/>
      <c r="G65" s="45"/>
      <c r="H65" s="45">
        <v>7</v>
      </c>
      <c r="I65" s="45"/>
      <c r="J65" s="45"/>
      <c r="K65" s="45"/>
      <c r="L65" s="45"/>
      <c r="M65" s="45"/>
      <c r="N65" s="45"/>
      <c r="O65" s="69">
        <f t="shared" si="7"/>
        <v>7</v>
      </c>
      <c r="P65" s="66">
        <f t="shared" si="8"/>
        <v>1</v>
      </c>
      <c r="Q65" s="69">
        <f t="shared" si="9"/>
        <v>0</v>
      </c>
      <c r="R65" s="69">
        <f t="shared" si="10"/>
        <v>0</v>
      </c>
      <c r="S65" s="69">
        <f t="shared" si="11"/>
        <v>0</v>
      </c>
      <c r="T65" s="69">
        <f t="shared" si="12"/>
        <v>7</v>
      </c>
      <c r="U65" s="45">
        <f t="shared" si="13"/>
        <v>60</v>
      </c>
      <c r="V65" s="15"/>
    </row>
    <row r="66" spans="2:22">
      <c r="B66" s="108" t="s">
        <v>236</v>
      </c>
      <c r="C66" s="45"/>
      <c r="D66" s="94" t="s">
        <v>20</v>
      </c>
      <c r="E66" s="45"/>
      <c r="F66" s="45"/>
      <c r="G66" s="45">
        <v>7</v>
      </c>
      <c r="H66" s="45"/>
      <c r="I66" s="45"/>
      <c r="J66" s="45"/>
      <c r="K66" s="45"/>
      <c r="L66" s="45"/>
      <c r="M66" s="45"/>
      <c r="N66" s="45"/>
      <c r="O66" s="69">
        <f t="shared" si="7"/>
        <v>7</v>
      </c>
      <c r="P66" s="66">
        <f t="shared" si="8"/>
        <v>1</v>
      </c>
      <c r="Q66" s="69">
        <f t="shared" si="9"/>
        <v>0</v>
      </c>
      <c r="R66" s="69">
        <f t="shared" si="10"/>
        <v>0</v>
      </c>
      <c r="S66" s="69">
        <f t="shared" si="11"/>
        <v>0</v>
      </c>
      <c r="T66" s="69">
        <f t="shared" si="12"/>
        <v>7</v>
      </c>
      <c r="U66" s="45">
        <f t="shared" si="13"/>
        <v>60</v>
      </c>
      <c r="V66" s="15"/>
    </row>
    <row r="67" spans="2:22">
      <c r="B67" s="60" t="s">
        <v>311</v>
      </c>
      <c r="C67" s="45"/>
      <c r="D67" s="89" t="s">
        <v>132</v>
      </c>
      <c r="E67" s="45"/>
      <c r="F67" s="45"/>
      <c r="G67" s="45"/>
      <c r="H67" s="45"/>
      <c r="I67" s="45"/>
      <c r="J67" s="45"/>
      <c r="K67" s="45"/>
      <c r="L67" s="45"/>
      <c r="M67" s="45"/>
      <c r="N67" s="45">
        <v>6</v>
      </c>
      <c r="O67" s="69">
        <f t="shared" si="7"/>
        <v>6</v>
      </c>
      <c r="P67" s="66">
        <f t="shared" si="8"/>
        <v>1</v>
      </c>
      <c r="Q67" s="69">
        <f t="shared" si="9"/>
        <v>0</v>
      </c>
      <c r="R67" s="69">
        <f t="shared" si="10"/>
        <v>0</v>
      </c>
      <c r="S67" s="69">
        <f t="shared" si="11"/>
        <v>0</v>
      </c>
      <c r="T67" s="69">
        <f t="shared" si="12"/>
        <v>6</v>
      </c>
      <c r="U67" s="45">
        <f t="shared" si="13"/>
        <v>62</v>
      </c>
      <c r="V67" s="15"/>
    </row>
    <row r="68" spans="2:22">
      <c r="B68" s="108" t="s">
        <v>237</v>
      </c>
      <c r="C68" s="45"/>
      <c r="D68" s="94" t="s">
        <v>20</v>
      </c>
      <c r="E68" s="45"/>
      <c r="F68" s="45"/>
      <c r="G68" s="45">
        <v>6</v>
      </c>
      <c r="H68" s="45"/>
      <c r="I68" s="45"/>
      <c r="J68" s="45"/>
      <c r="K68" s="45"/>
      <c r="L68" s="45"/>
      <c r="M68" s="45"/>
      <c r="N68" s="45"/>
      <c r="O68" s="69">
        <f t="shared" si="7"/>
        <v>6</v>
      </c>
      <c r="P68" s="66">
        <f t="shared" si="8"/>
        <v>1</v>
      </c>
      <c r="Q68" s="69">
        <f t="shared" si="9"/>
        <v>0</v>
      </c>
      <c r="R68" s="69">
        <f t="shared" si="10"/>
        <v>0</v>
      </c>
      <c r="S68" s="69">
        <f t="shared" si="11"/>
        <v>0</v>
      </c>
      <c r="T68" s="69">
        <f t="shared" si="12"/>
        <v>6</v>
      </c>
      <c r="U68" s="45">
        <f t="shared" si="13"/>
        <v>62</v>
      </c>
      <c r="V68" s="15"/>
    </row>
    <row r="69" spans="2:22">
      <c r="B69" s="60" t="s">
        <v>170</v>
      </c>
      <c r="C69" s="45"/>
      <c r="D69" s="63" t="s">
        <v>27</v>
      </c>
      <c r="E69" s="45">
        <v>4</v>
      </c>
      <c r="F69" s="45"/>
      <c r="G69" s="45"/>
      <c r="H69" s="45"/>
      <c r="I69" s="45"/>
      <c r="J69" s="45"/>
      <c r="K69" s="45"/>
      <c r="L69" s="45"/>
      <c r="M69" s="45"/>
      <c r="N69" s="45"/>
      <c r="O69" s="69">
        <f t="shared" si="7"/>
        <v>4</v>
      </c>
      <c r="P69" s="66">
        <f t="shared" si="8"/>
        <v>1</v>
      </c>
      <c r="Q69" s="69">
        <f t="shared" si="9"/>
        <v>0</v>
      </c>
      <c r="R69" s="69">
        <f t="shared" si="10"/>
        <v>0</v>
      </c>
      <c r="S69" s="69">
        <f t="shared" si="11"/>
        <v>0</v>
      </c>
      <c r="T69" s="69">
        <f t="shared" si="12"/>
        <v>4</v>
      </c>
      <c r="U69" s="45">
        <f t="shared" si="13"/>
        <v>64</v>
      </c>
      <c r="V69" s="15"/>
    </row>
    <row r="70" spans="2:22">
      <c r="B70" s="60" t="s">
        <v>252</v>
      </c>
      <c r="C70" s="45"/>
      <c r="D70" s="89" t="s">
        <v>132</v>
      </c>
      <c r="E70" s="45"/>
      <c r="F70" s="45"/>
      <c r="G70" s="45"/>
      <c r="H70" s="45">
        <v>3</v>
      </c>
      <c r="I70" s="45"/>
      <c r="J70" s="45"/>
      <c r="K70" s="45"/>
      <c r="L70" s="45"/>
      <c r="M70" s="45"/>
      <c r="N70" s="45"/>
      <c r="O70" s="69">
        <f t="shared" ref="O70:O74" si="14">SUM(E70:N70)</f>
        <v>3</v>
      </c>
      <c r="P70" s="66">
        <f t="shared" si="8"/>
        <v>1</v>
      </c>
      <c r="Q70" s="69">
        <f t="shared" ref="Q70:Q74" si="15">IF(P70&lt;8,0,+SMALL((E70:N70),1))</f>
        <v>0</v>
      </c>
      <c r="R70" s="69">
        <f t="shared" si="10"/>
        <v>0</v>
      </c>
      <c r="S70" s="69">
        <f t="shared" si="11"/>
        <v>0</v>
      </c>
      <c r="T70" s="69">
        <f t="shared" ref="T70:T74" si="16">O70-Q70-R70-S70</f>
        <v>3</v>
      </c>
      <c r="U70" s="45">
        <f t="shared" ref="U70:U74" si="17">RANK(T70,$T$6:$T$74,0)</f>
        <v>65</v>
      </c>
      <c r="V70" s="15"/>
    </row>
    <row r="71" spans="2:22">
      <c r="B71" s="60" t="s">
        <v>168</v>
      </c>
      <c r="C71" s="45"/>
      <c r="D71" s="61" t="s">
        <v>5</v>
      </c>
      <c r="E71" s="45">
        <v>3</v>
      </c>
      <c r="F71" s="45"/>
      <c r="G71" s="45"/>
      <c r="H71" s="45"/>
      <c r="I71" s="45"/>
      <c r="J71" s="45"/>
      <c r="K71" s="45"/>
      <c r="L71" s="45"/>
      <c r="M71" s="45"/>
      <c r="N71" s="45"/>
      <c r="O71" s="69">
        <f t="shared" si="14"/>
        <v>3</v>
      </c>
      <c r="P71" s="66">
        <f t="shared" si="8"/>
        <v>1</v>
      </c>
      <c r="Q71" s="69">
        <f t="shared" si="15"/>
        <v>0</v>
      </c>
      <c r="R71" s="69">
        <f t="shared" si="10"/>
        <v>0</v>
      </c>
      <c r="S71" s="69">
        <f t="shared" si="11"/>
        <v>0</v>
      </c>
      <c r="T71" s="69">
        <f t="shared" si="16"/>
        <v>3</v>
      </c>
      <c r="U71" s="45">
        <f t="shared" si="17"/>
        <v>65</v>
      </c>
      <c r="V71" s="15"/>
    </row>
    <row r="72" spans="2:22">
      <c r="B72" s="60" t="s">
        <v>253</v>
      </c>
      <c r="C72" s="45"/>
      <c r="D72" s="89" t="s">
        <v>132</v>
      </c>
      <c r="E72" s="45"/>
      <c r="F72" s="45"/>
      <c r="G72" s="45"/>
      <c r="H72" s="45">
        <v>1</v>
      </c>
      <c r="I72" s="45"/>
      <c r="J72" s="45"/>
      <c r="K72" s="45">
        <v>1</v>
      </c>
      <c r="L72" s="45"/>
      <c r="M72" s="45"/>
      <c r="N72" s="45"/>
      <c r="O72" s="69">
        <f t="shared" si="14"/>
        <v>2</v>
      </c>
      <c r="P72" s="66">
        <f t="shared" si="8"/>
        <v>2</v>
      </c>
      <c r="Q72" s="69">
        <f t="shared" si="15"/>
        <v>0</v>
      </c>
      <c r="R72" s="69">
        <f t="shared" si="10"/>
        <v>0</v>
      </c>
      <c r="S72" s="69">
        <f t="shared" si="11"/>
        <v>0</v>
      </c>
      <c r="T72" s="69">
        <f t="shared" si="16"/>
        <v>2</v>
      </c>
      <c r="U72" s="45">
        <f t="shared" si="17"/>
        <v>67</v>
      </c>
      <c r="V72" s="15"/>
    </row>
    <row r="73" spans="2:22">
      <c r="B73" s="60" t="s">
        <v>133</v>
      </c>
      <c r="C73" s="45"/>
      <c r="D73" s="94" t="s">
        <v>20</v>
      </c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69">
        <f t="shared" si="14"/>
        <v>0</v>
      </c>
      <c r="P73" s="66">
        <f t="shared" si="8"/>
        <v>0</v>
      </c>
      <c r="Q73" s="69">
        <f t="shared" si="15"/>
        <v>0</v>
      </c>
      <c r="R73" s="69">
        <f t="shared" si="10"/>
        <v>0</v>
      </c>
      <c r="S73" s="69">
        <f t="shared" si="11"/>
        <v>0</v>
      </c>
      <c r="T73" s="69">
        <f t="shared" si="16"/>
        <v>0</v>
      </c>
      <c r="U73" s="45">
        <f t="shared" si="17"/>
        <v>68</v>
      </c>
      <c r="V73" s="15"/>
    </row>
    <row r="74" spans="2:22">
      <c r="B74" s="60" t="s">
        <v>100</v>
      </c>
      <c r="C74" s="45"/>
      <c r="D74" s="96" t="s">
        <v>12</v>
      </c>
      <c r="E74" s="45">
        <v>0</v>
      </c>
      <c r="F74" s="45"/>
      <c r="G74" s="45"/>
      <c r="H74" s="45"/>
      <c r="I74" s="45"/>
      <c r="J74" s="45"/>
      <c r="K74" s="45"/>
      <c r="L74" s="45"/>
      <c r="M74" s="45"/>
      <c r="N74" s="45"/>
      <c r="O74" s="69">
        <f t="shared" si="14"/>
        <v>0</v>
      </c>
      <c r="P74" s="66">
        <f t="shared" si="8"/>
        <v>1</v>
      </c>
      <c r="Q74" s="69">
        <f t="shared" si="15"/>
        <v>0</v>
      </c>
      <c r="R74" s="69">
        <f t="shared" si="10"/>
        <v>0</v>
      </c>
      <c r="S74" s="69">
        <f t="shared" si="11"/>
        <v>0</v>
      </c>
      <c r="T74" s="69">
        <f t="shared" si="16"/>
        <v>0</v>
      </c>
      <c r="U74" s="45">
        <f t="shared" si="17"/>
        <v>68</v>
      </c>
      <c r="V74" s="15"/>
    </row>
  </sheetData>
  <sortState ref="B6:U74">
    <sortCondition ref="U6:U74"/>
  </sortState>
  <mergeCells count="22">
    <mergeCell ref="T2:U2"/>
    <mergeCell ref="K4:K5"/>
    <mergeCell ref="B2:C2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R4:R5"/>
    <mergeCell ref="S4:S5"/>
    <mergeCell ref="T4:T5"/>
    <mergeCell ref="U4:U5"/>
    <mergeCell ref="Q4:Q5"/>
    <mergeCell ref="L4:L5"/>
    <mergeCell ref="M4:M5"/>
    <mergeCell ref="N4:N5"/>
    <mergeCell ref="O4:O5"/>
    <mergeCell ref="P4:P5"/>
  </mergeCells>
  <conditionalFormatting sqref="U6:U74">
    <cfRule type="cellIs" dxfId="23" priority="1" operator="equal">
      <formula>3</formula>
    </cfRule>
    <cfRule type="cellIs" dxfId="22" priority="2" operator="equal">
      <formula>2</formula>
    </cfRule>
    <cfRule type="cellIs" dxfId="21" priority="3" operator="equal">
      <formula>1</formula>
    </cfRule>
    <cfRule type="cellIs" dxfId="20" priority="4" operator="between">
      <formula>1</formula>
      <formula>3</formula>
    </cfRule>
  </conditionalFormatting>
  <pageMargins left="0" right="0" top="0" bottom="0" header="0" footer="0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A1:V7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V13" sqref="V13"/>
    </sheetView>
  </sheetViews>
  <sheetFormatPr baseColWidth="10" defaultColWidth="11.44140625" defaultRowHeight="14.4"/>
  <cols>
    <col min="1" max="1" width="3.44140625" style="12" customWidth="1"/>
    <col min="2" max="2" width="23.5546875" style="12" customWidth="1"/>
    <col min="3" max="3" width="5.109375" style="10" customWidth="1"/>
    <col min="4" max="4" width="15" style="12" customWidth="1"/>
    <col min="5" max="5" width="7.109375" style="5" customWidth="1"/>
    <col min="6" max="6" width="7.109375" style="4" customWidth="1"/>
    <col min="7" max="14" width="7.109375" style="5" customWidth="1"/>
    <col min="15" max="15" width="4.88671875" style="5" customWidth="1"/>
    <col min="16" max="19" width="4.44140625" style="4" customWidth="1"/>
    <col min="20" max="20" width="15.109375" style="4" customWidth="1"/>
    <col min="21" max="21" width="4.44140625" style="11" customWidth="1"/>
    <col min="22" max="22" width="17.77734375" style="12" customWidth="1"/>
    <col min="23" max="16384" width="11.44140625" style="12"/>
  </cols>
  <sheetData>
    <row r="1" spans="1:22" ht="15" thickBot="1">
      <c r="A1" s="4"/>
      <c r="B1" s="4"/>
      <c r="C1" s="5"/>
      <c r="D1" s="4"/>
    </row>
    <row r="2" spans="1:22" ht="20.25" customHeight="1" thickBot="1">
      <c r="A2" s="4"/>
      <c r="B2" s="291" t="s">
        <v>16</v>
      </c>
      <c r="C2" s="292"/>
      <c r="D2" s="39">
        <v>2022</v>
      </c>
      <c r="E2" s="40"/>
      <c r="F2" s="40"/>
      <c r="G2" s="41"/>
      <c r="H2" s="41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6" t="s">
        <v>76</v>
      </c>
    </row>
    <row r="3" spans="1:22" ht="15" thickBot="1">
      <c r="B3" s="35"/>
      <c r="C3" s="35"/>
      <c r="D3" s="36"/>
      <c r="E3" s="11"/>
      <c r="F3" s="11"/>
      <c r="G3" s="14"/>
      <c r="H3" s="14"/>
      <c r="I3" s="11"/>
      <c r="J3" s="11"/>
      <c r="K3" s="11"/>
      <c r="L3" s="11"/>
      <c r="M3" s="11"/>
      <c r="N3" s="11"/>
      <c r="O3" s="11"/>
      <c r="P3" s="12"/>
      <c r="Q3" s="12"/>
      <c r="R3" s="12"/>
      <c r="S3" s="12"/>
      <c r="T3" s="12"/>
      <c r="U3" s="20"/>
    </row>
    <row r="4" spans="1:22" ht="32.25" customHeight="1">
      <c r="B4" s="269" t="s">
        <v>79</v>
      </c>
      <c r="C4" s="271" t="s">
        <v>1</v>
      </c>
      <c r="D4" s="262" t="s">
        <v>0</v>
      </c>
      <c r="E4" s="275" t="s">
        <v>159</v>
      </c>
      <c r="F4" s="277" t="s">
        <v>107</v>
      </c>
      <c r="G4" s="279" t="s">
        <v>109</v>
      </c>
      <c r="H4" s="281" t="s">
        <v>113</v>
      </c>
      <c r="I4" s="283" t="s">
        <v>160</v>
      </c>
      <c r="J4" s="289" t="s">
        <v>106</v>
      </c>
      <c r="K4" s="285" t="s">
        <v>161</v>
      </c>
      <c r="L4" s="287" t="s">
        <v>162</v>
      </c>
      <c r="M4" s="258" t="s">
        <v>112</v>
      </c>
      <c r="N4" s="260" t="s">
        <v>108</v>
      </c>
      <c r="O4" s="262" t="s">
        <v>74</v>
      </c>
      <c r="P4" s="273" t="s">
        <v>62</v>
      </c>
      <c r="Q4" s="264" t="s">
        <v>78</v>
      </c>
      <c r="R4" s="264" t="s">
        <v>77</v>
      </c>
      <c r="S4" s="264" t="s">
        <v>77</v>
      </c>
      <c r="T4" s="246" t="s">
        <v>75</v>
      </c>
      <c r="U4" s="256" t="s">
        <v>60</v>
      </c>
    </row>
    <row r="5" spans="1:22" ht="58.5" customHeight="1" thickBot="1">
      <c r="B5" s="270"/>
      <c r="C5" s="272"/>
      <c r="D5" s="263"/>
      <c r="E5" s="276"/>
      <c r="F5" s="278"/>
      <c r="G5" s="280"/>
      <c r="H5" s="282"/>
      <c r="I5" s="284"/>
      <c r="J5" s="290"/>
      <c r="K5" s="286"/>
      <c r="L5" s="288"/>
      <c r="M5" s="259"/>
      <c r="N5" s="261"/>
      <c r="O5" s="263"/>
      <c r="P5" s="274"/>
      <c r="Q5" s="265"/>
      <c r="R5" s="265"/>
      <c r="S5" s="265"/>
      <c r="T5" s="247"/>
      <c r="U5" s="257"/>
    </row>
    <row r="6" spans="1:22">
      <c r="B6" s="74" t="s">
        <v>157</v>
      </c>
      <c r="C6" s="8"/>
      <c r="D6" s="168" t="s">
        <v>61</v>
      </c>
      <c r="E6" s="8">
        <v>29</v>
      </c>
      <c r="F6" s="8">
        <v>35</v>
      </c>
      <c r="G6" s="8"/>
      <c r="H6" s="8">
        <v>39</v>
      </c>
      <c r="I6" s="8">
        <v>31</v>
      </c>
      <c r="J6" s="8">
        <v>32</v>
      </c>
      <c r="K6" s="8">
        <v>34</v>
      </c>
      <c r="L6" s="8">
        <v>34</v>
      </c>
      <c r="M6" s="8">
        <v>37</v>
      </c>
      <c r="N6" s="8">
        <v>34</v>
      </c>
      <c r="O6" s="24">
        <f t="shared" ref="O6:O37" si="0">SUM(E6:N6)</f>
        <v>305</v>
      </c>
      <c r="P6" s="75">
        <f t="shared" ref="P6:P37" si="1">COUNT(E6:N6)</f>
        <v>9</v>
      </c>
      <c r="Q6" s="24">
        <f>IF(P6&lt;8,0,+SMALL((E6,F6,G6,H6,I6,J6,K6,L6,M6,N6),1))</f>
        <v>29</v>
      </c>
      <c r="R6" s="24">
        <f>IF(P6&lt;9,0,+SMALL((F6,G6,H6,I6,J6,K6,L6,M6,N6,O6),2))</f>
        <v>32</v>
      </c>
      <c r="S6" s="24">
        <f>IF(P6&lt;10,0,+SMALL((G6,H6,I6,J6,K6,L6,M6,N6,O6,P6),3))</f>
        <v>0</v>
      </c>
      <c r="T6" s="24">
        <f t="shared" ref="T6:T37" si="2">O6-Q6-R6-S6</f>
        <v>244</v>
      </c>
      <c r="U6" s="8">
        <f t="shared" ref="U6:U37" si="3">RANK(T6,$T$6:$T$74,0)</f>
        <v>1</v>
      </c>
      <c r="V6" s="170" t="s">
        <v>313</v>
      </c>
    </row>
    <row r="7" spans="1:22">
      <c r="B7" s="60" t="s">
        <v>165</v>
      </c>
      <c r="C7" s="45"/>
      <c r="D7" s="62" t="s">
        <v>9</v>
      </c>
      <c r="E7" s="45">
        <v>35</v>
      </c>
      <c r="F7" s="45">
        <v>36</v>
      </c>
      <c r="G7" s="45">
        <v>40</v>
      </c>
      <c r="H7" s="45"/>
      <c r="I7" s="45">
        <v>39</v>
      </c>
      <c r="J7" s="45">
        <v>25</v>
      </c>
      <c r="K7" s="45">
        <v>25</v>
      </c>
      <c r="L7" s="45">
        <v>39</v>
      </c>
      <c r="M7" s="45">
        <v>27</v>
      </c>
      <c r="N7" s="45">
        <v>28</v>
      </c>
      <c r="O7" s="69">
        <f t="shared" si="0"/>
        <v>294</v>
      </c>
      <c r="P7" s="66">
        <f t="shared" si="1"/>
        <v>9</v>
      </c>
      <c r="Q7" s="69">
        <f>IF(P7&lt;8,0,+SMALL((E7,F7,G7,H7,I7,J7,K7,L7,M7,N7),1))</f>
        <v>25</v>
      </c>
      <c r="R7" s="69">
        <f>IF(P7&lt;9,0,+SMALL((F7,G7,H7,I7,J7,K7,L7,M7,N7,O7),2))</f>
        <v>25</v>
      </c>
      <c r="S7" s="69">
        <f>IF(P7&lt;10,0,+SMALL((G7,H7,I7,J7,K7,L7,M7,N7,O7,P7),3))</f>
        <v>0</v>
      </c>
      <c r="T7" s="69">
        <f t="shared" si="2"/>
        <v>244</v>
      </c>
      <c r="U7" s="45">
        <f t="shared" si="3"/>
        <v>1</v>
      </c>
      <c r="V7" s="15"/>
    </row>
    <row r="8" spans="1:22">
      <c r="B8" s="60" t="s">
        <v>54</v>
      </c>
      <c r="C8" s="45"/>
      <c r="D8" s="63" t="s">
        <v>27</v>
      </c>
      <c r="E8" s="45">
        <v>38</v>
      </c>
      <c r="F8" s="45">
        <v>38</v>
      </c>
      <c r="G8" s="45">
        <v>27</v>
      </c>
      <c r="H8" s="45"/>
      <c r="I8" s="45">
        <v>32</v>
      </c>
      <c r="J8" s="45">
        <v>39</v>
      </c>
      <c r="K8" s="45">
        <v>25</v>
      </c>
      <c r="L8" s="45"/>
      <c r="M8" s="45"/>
      <c r="N8" s="45">
        <v>36</v>
      </c>
      <c r="O8" s="69">
        <f t="shared" si="0"/>
        <v>235</v>
      </c>
      <c r="P8" s="66">
        <f t="shared" si="1"/>
        <v>7</v>
      </c>
      <c r="Q8" s="69">
        <f>IF(P8&lt;8,0,+SMALL((E8,F8,G8,H8,I8,J8,K8,L8,M8,N8),1))</f>
        <v>0</v>
      </c>
      <c r="R8" s="69">
        <f>IF(P8&lt;9,0,+SMALL((F8,G8,H8,I8,J8,K8,L8,M8,N8,O8),2))</f>
        <v>0</v>
      </c>
      <c r="S8" s="69">
        <f>IF(P8&lt;10,0,+SMALL((G8,H8,I8,J8,K8,L8,M8,N8,O8,P8),3))</f>
        <v>0</v>
      </c>
      <c r="T8" s="69">
        <f t="shared" si="2"/>
        <v>235</v>
      </c>
      <c r="U8" s="45">
        <f t="shared" si="3"/>
        <v>3</v>
      </c>
      <c r="V8" s="15"/>
    </row>
    <row r="9" spans="1:22">
      <c r="B9" s="60" t="s">
        <v>115</v>
      </c>
      <c r="C9" s="45"/>
      <c r="D9" s="62" t="s">
        <v>9</v>
      </c>
      <c r="E9" s="45">
        <v>34</v>
      </c>
      <c r="F9" s="45">
        <v>31</v>
      </c>
      <c r="G9" s="45">
        <v>34</v>
      </c>
      <c r="H9" s="45">
        <v>33</v>
      </c>
      <c r="I9" s="45">
        <v>34</v>
      </c>
      <c r="J9" s="45"/>
      <c r="K9" s="45">
        <v>26</v>
      </c>
      <c r="L9" s="45">
        <v>30</v>
      </c>
      <c r="M9" s="45">
        <v>35</v>
      </c>
      <c r="N9" s="45">
        <v>32</v>
      </c>
      <c r="O9" s="69">
        <f t="shared" si="0"/>
        <v>289</v>
      </c>
      <c r="P9" s="66">
        <f t="shared" si="1"/>
        <v>9</v>
      </c>
      <c r="Q9" s="69">
        <f>IF(P9&lt;8,0,+SMALL((E9,F9,G9,H9,I9,J9,K9,L9,M9,N9),1))</f>
        <v>26</v>
      </c>
      <c r="R9" s="69">
        <f>IF(P9&lt;9,0,+SMALL((F9,G9,H9,I9,J9,K9,L9,M9,N9,O9),2))</f>
        <v>30</v>
      </c>
      <c r="S9" s="69">
        <f>IF(P9&lt;10,0,+SMALL((G9,H9,I9,J9,K9,L9,M9,N9,O9,P9),3))</f>
        <v>0</v>
      </c>
      <c r="T9" s="69">
        <f t="shared" si="2"/>
        <v>233</v>
      </c>
      <c r="U9" s="45">
        <f t="shared" si="3"/>
        <v>4</v>
      </c>
      <c r="V9" s="15"/>
    </row>
    <row r="10" spans="1:22">
      <c r="B10" s="60" t="s">
        <v>167</v>
      </c>
      <c r="C10" s="45"/>
      <c r="D10" s="61" t="s">
        <v>5</v>
      </c>
      <c r="E10" s="45">
        <v>30</v>
      </c>
      <c r="F10" s="45">
        <v>31</v>
      </c>
      <c r="G10" s="45">
        <v>30</v>
      </c>
      <c r="H10" s="45">
        <v>29</v>
      </c>
      <c r="I10" s="45">
        <v>31</v>
      </c>
      <c r="J10" s="45"/>
      <c r="K10" s="45">
        <v>29</v>
      </c>
      <c r="L10" s="45">
        <v>32</v>
      </c>
      <c r="M10" s="45"/>
      <c r="N10" s="45">
        <v>38</v>
      </c>
      <c r="O10" s="69">
        <f t="shared" si="0"/>
        <v>250</v>
      </c>
      <c r="P10" s="66">
        <f t="shared" si="1"/>
        <v>8</v>
      </c>
      <c r="Q10" s="69">
        <f>IF(P10&lt;8,0,+SMALL((E10,F10,G10,H10,I10,J10,K10,L10,M10,N10),1))</f>
        <v>29</v>
      </c>
      <c r="R10" s="69">
        <f>IF(P10&lt;9,0,+SMALL((F10,G10,H10,I10,J10,K10,L10,M10,N10,O10),2))</f>
        <v>0</v>
      </c>
      <c r="S10" s="69">
        <f>IF(P10&lt;10,0,+SMALL((G10,H10,I10,J10,K10,L10,M10,N10,O10,P10),3))</f>
        <v>0</v>
      </c>
      <c r="T10" s="69">
        <f t="shared" si="2"/>
        <v>221</v>
      </c>
      <c r="U10" s="45">
        <f t="shared" si="3"/>
        <v>5</v>
      </c>
      <c r="V10" s="15"/>
    </row>
    <row r="11" spans="1:22">
      <c r="B11" s="60" t="s">
        <v>55</v>
      </c>
      <c r="C11" s="45"/>
      <c r="D11" s="62" t="s">
        <v>9</v>
      </c>
      <c r="E11" s="45">
        <v>35</v>
      </c>
      <c r="F11" s="45">
        <v>29</v>
      </c>
      <c r="G11" s="45">
        <v>34</v>
      </c>
      <c r="H11" s="45">
        <v>24</v>
      </c>
      <c r="I11" s="45">
        <v>24</v>
      </c>
      <c r="J11" s="45"/>
      <c r="K11" s="45"/>
      <c r="L11" s="45">
        <v>27</v>
      </c>
      <c r="M11" s="45">
        <v>35</v>
      </c>
      <c r="N11" s="45">
        <v>36</v>
      </c>
      <c r="O11" s="69">
        <f t="shared" si="0"/>
        <v>244</v>
      </c>
      <c r="P11" s="66">
        <f t="shared" si="1"/>
        <v>8</v>
      </c>
      <c r="Q11" s="69">
        <f>IF(P11&lt;8,0,+SMALL((E11,F11,G11,H11,I11,J11,K11,L11,M11,N11),1))</f>
        <v>24</v>
      </c>
      <c r="R11" s="69">
        <f>IF(P11&lt;9,0,+SMALL((F11,G11,H11,I11,J11,K11,L11,M11,N11,O11),2))</f>
        <v>0</v>
      </c>
      <c r="S11" s="69">
        <f>IF(P11&lt;10,0,+SMALL((G11,H11,I11,J11,K11,L11,M11,N11,O11,P11),3))</f>
        <v>0</v>
      </c>
      <c r="T11" s="69">
        <f t="shared" si="2"/>
        <v>220</v>
      </c>
      <c r="U11" s="45">
        <f t="shared" si="3"/>
        <v>6</v>
      </c>
      <c r="V11" s="15"/>
    </row>
    <row r="12" spans="1:22">
      <c r="B12" s="60" t="s">
        <v>6</v>
      </c>
      <c r="C12" s="45"/>
      <c r="D12" s="61" t="s">
        <v>5</v>
      </c>
      <c r="E12" s="45">
        <v>31</v>
      </c>
      <c r="F12" s="45">
        <v>30</v>
      </c>
      <c r="G12" s="45">
        <v>31</v>
      </c>
      <c r="H12" s="45">
        <v>22</v>
      </c>
      <c r="I12" s="45">
        <v>21</v>
      </c>
      <c r="J12" s="45"/>
      <c r="K12" s="45">
        <v>22</v>
      </c>
      <c r="L12" s="45">
        <v>26</v>
      </c>
      <c r="M12" s="45">
        <v>30</v>
      </c>
      <c r="N12" s="45">
        <v>36</v>
      </c>
      <c r="O12" s="69">
        <f t="shared" si="0"/>
        <v>249</v>
      </c>
      <c r="P12" s="66">
        <f t="shared" si="1"/>
        <v>9</v>
      </c>
      <c r="Q12" s="69">
        <f>IF(P12&lt;8,0,+SMALL((E12,F12,G12,H12,I12,J12,K12,L12,M12,N12),1))</f>
        <v>21</v>
      </c>
      <c r="R12" s="69">
        <f>IF(P12&lt;9,0,+SMALL((F12,G12,H12,I12,J12,K12,L12,M12,N12,O12),2))</f>
        <v>22</v>
      </c>
      <c r="S12" s="69">
        <f>IF(P12&lt;10,0,+SMALL((G12,H12,I12,J12,K12,L12,M12,N12,O12,P12),3))</f>
        <v>0</v>
      </c>
      <c r="T12" s="69">
        <f t="shared" si="2"/>
        <v>206</v>
      </c>
      <c r="U12" s="45">
        <f t="shared" si="3"/>
        <v>7</v>
      </c>
      <c r="V12" s="15"/>
    </row>
    <row r="13" spans="1:22">
      <c r="B13" s="60" t="s">
        <v>171</v>
      </c>
      <c r="C13" s="45"/>
      <c r="D13" s="63" t="s">
        <v>27</v>
      </c>
      <c r="E13" s="45">
        <v>30</v>
      </c>
      <c r="F13" s="45">
        <v>40</v>
      </c>
      <c r="G13" s="45"/>
      <c r="H13" s="45"/>
      <c r="I13" s="45"/>
      <c r="J13" s="45">
        <v>34</v>
      </c>
      <c r="K13" s="45">
        <v>31</v>
      </c>
      <c r="L13" s="45"/>
      <c r="M13" s="45">
        <v>38</v>
      </c>
      <c r="N13" s="45">
        <v>29</v>
      </c>
      <c r="O13" s="69">
        <f t="shared" si="0"/>
        <v>202</v>
      </c>
      <c r="P13" s="66">
        <f t="shared" si="1"/>
        <v>6</v>
      </c>
      <c r="Q13" s="69">
        <f>IF(P13&lt;8,0,+SMALL((E13,F13,G13,H13,I13,J13,K13,L13,M13,N13),1))</f>
        <v>0</v>
      </c>
      <c r="R13" s="69">
        <f>IF(P13&lt;9,0,+SMALL((F13,G13,H13,I13,J13,K13,L13,M13,N13,O13),2))</f>
        <v>0</v>
      </c>
      <c r="S13" s="69">
        <f>IF(P13&lt;10,0,+SMALL((G13,H13,I13,J13,K13,L13,M13,N13,O13,P13),3))</f>
        <v>0</v>
      </c>
      <c r="T13" s="69">
        <f t="shared" si="2"/>
        <v>202</v>
      </c>
      <c r="U13" s="45">
        <f t="shared" si="3"/>
        <v>8</v>
      </c>
      <c r="V13" s="15"/>
    </row>
    <row r="14" spans="1:22">
      <c r="B14" s="60" t="s">
        <v>263</v>
      </c>
      <c r="C14" s="45"/>
      <c r="D14" s="62" t="s">
        <v>9</v>
      </c>
      <c r="E14" s="45"/>
      <c r="F14" s="45"/>
      <c r="G14" s="45"/>
      <c r="H14" s="45"/>
      <c r="I14" s="45">
        <v>35</v>
      </c>
      <c r="J14" s="45">
        <v>22</v>
      </c>
      <c r="K14" s="45">
        <v>29</v>
      </c>
      <c r="L14" s="45">
        <v>36</v>
      </c>
      <c r="M14" s="45">
        <v>37</v>
      </c>
      <c r="N14" s="45">
        <v>35</v>
      </c>
      <c r="O14" s="69">
        <f t="shared" si="0"/>
        <v>194</v>
      </c>
      <c r="P14" s="66">
        <f t="shared" si="1"/>
        <v>6</v>
      </c>
      <c r="Q14" s="69">
        <f>IF(P14&lt;8,0,+SMALL((E14,F14,G14,H14,I14,J14,K14,L14,M14,N14),1))</f>
        <v>0</v>
      </c>
      <c r="R14" s="69">
        <f>IF(P14&lt;9,0,+SMALL((F14,G14,H14,I14,J14,K14,L14,M14,N14,O14),2))</f>
        <v>0</v>
      </c>
      <c r="S14" s="69">
        <f>IF(P14&lt;10,0,+SMALL((G14,H14,I14,J14,K14,L14,M14,N14,O14,P14),3))</f>
        <v>0</v>
      </c>
      <c r="T14" s="69">
        <f t="shared" si="2"/>
        <v>194</v>
      </c>
      <c r="U14" s="45">
        <f t="shared" si="3"/>
        <v>9</v>
      </c>
      <c r="V14" s="15"/>
    </row>
    <row r="15" spans="1:22">
      <c r="B15" s="60" t="s">
        <v>177</v>
      </c>
      <c r="C15" s="45"/>
      <c r="D15" s="89" t="s">
        <v>132</v>
      </c>
      <c r="E15" s="45">
        <v>31</v>
      </c>
      <c r="F15" s="45">
        <v>32</v>
      </c>
      <c r="G15" s="45">
        <v>33</v>
      </c>
      <c r="H15" s="45">
        <v>32</v>
      </c>
      <c r="I15" s="45"/>
      <c r="J15" s="45">
        <v>27</v>
      </c>
      <c r="K15" s="45">
        <v>31</v>
      </c>
      <c r="L15" s="45"/>
      <c r="M15" s="45"/>
      <c r="N15" s="45"/>
      <c r="O15" s="69">
        <f t="shared" si="0"/>
        <v>186</v>
      </c>
      <c r="P15" s="66">
        <f t="shared" si="1"/>
        <v>6</v>
      </c>
      <c r="Q15" s="69">
        <f>IF(P15&lt;8,0,+SMALL((E15,F15,G15,H15,I15,J15,K15,L15,M15,N15),1))</f>
        <v>0</v>
      </c>
      <c r="R15" s="69">
        <f>IF(P15&lt;9,0,+SMALL((F15,G15,H15,I15,J15,K15,L15,M15,N15,O15),2))</f>
        <v>0</v>
      </c>
      <c r="S15" s="69">
        <f>IF(P15&lt;10,0,+SMALL((G15,H15,I15,J15,K15,L15,M15,N15,O15,P15),3))</f>
        <v>0</v>
      </c>
      <c r="T15" s="69">
        <f t="shared" si="2"/>
        <v>186</v>
      </c>
      <c r="U15" s="45">
        <f t="shared" si="3"/>
        <v>10</v>
      </c>
      <c r="V15" s="15"/>
    </row>
    <row r="16" spans="1:22">
      <c r="B16" s="60" t="s">
        <v>130</v>
      </c>
      <c r="C16" s="45"/>
      <c r="D16" s="89" t="s">
        <v>132</v>
      </c>
      <c r="E16" s="45">
        <v>30</v>
      </c>
      <c r="F16" s="45">
        <v>25</v>
      </c>
      <c r="G16" s="45">
        <v>31</v>
      </c>
      <c r="H16" s="45">
        <v>32</v>
      </c>
      <c r="I16" s="45"/>
      <c r="J16" s="45"/>
      <c r="K16" s="45">
        <v>30</v>
      </c>
      <c r="L16" s="45"/>
      <c r="M16" s="45"/>
      <c r="N16" s="45">
        <v>35</v>
      </c>
      <c r="O16" s="69">
        <f t="shared" si="0"/>
        <v>183</v>
      </c>
      <c r="P16" s="66">
        <f t="shared" si="1"/>
        <v>6</v>
      </c>
      <c r="Q16" s="69">
        <f>IF(P16&lt;8,0,+SMALL((E16,F16,G16,H16,I16,J16,K16,L16,M16,N16),1))</f>
        <v>0</v>
      </c>
      <c r="R16" s="69">
        <f>IF(P16&lt;9,0,+SMALL((F16,G16,H16,I16,J16,K16,L16,M16,N16,O16),2))</f>
        <v>0</v>
      </c>
      <c r="S16" s="69">
        <f>IF(P16&lt;10,0,+SMALL((G16,H16,I16,J16,K16,L16,M16,N16,O16,P16),3))</f>
        <v>0</v>
      </c>
      <c r="T16" s="69">
        <f t="shared" si="2"/>
        <v>183</v>
      </c>
      <c r="U16" s="45">
        <f t="shared" si="3"/>
        <v>11</v>
      </c>
      <c r="V16" s="15"/>
    </row>
    <row r="17" spans="2:22">
      <c r="B17" s="60" t="s">
        <v>178</v>
      </c>
      <c r="C17" s="45"/>
      <c r="D17" s="89" t="s">
        <v>132</v>
      </c>
      <c r="E17" s="45">
        <v>31</v>
      </c>
      <c r="F17" s="45">
        <v>26</v>
      </c>
      <c r="G17" s="45">
        <v>21</v>
      </c>
      <c r="H17" s="45">
        <v>31</v>
      </c>
      <c r="I17" s="45"/>
      <c r="J17" s="45">
        <v>25</v>
      </c>
      <c r="K17" s="45"/>
      <c r="L17" s="45"/>
      <c r="M17" s="45"/>
      <c r="N17" s="45">
        <v>36</v>
      </c>
      <c r="O17" s="69">
        <f t="shared" si="0"/>
        <v>170</v>
      </c>
      <c r="P17" s="66">
        <f t="shared" si="1"/>
        <v>6</v>
      </c>
      <c r="Q17" s="69">
        <f>IF(P17&lt;8,0,+SMALL((E17,F17,G17,H17,I17,J17,K17,L17,M17,N17),1))</f>
        <v>0</v>
      </c>
      <c r="R17" s="69">
        <f>IF(P17&lt;9,0,+SMALL((F17,G17,H17,I17,J17,K17,L17,M17,N17,O17),2))</f>
        <v>0</v>
      </c>
      <c r="S17" s="69">
        <f>IF(P17&lt;10,0,+SMALL((G17,H17,I17,J17,K17,L17,M17,N17,O17,P17),3))</f>
        <v>0</v>
      </c>
      <c r="T17" s="69">
        <f t="shared" si="2"/>
        <v>170</v>
      </c>
      <c r="U17" s="45">
        <f t="shared" si="3"/>
        <v>12</v>
      </c>
      <c r="V17" s="15"/>
    </row>
    <row r="18" spans="2:22">
      <c r="B18" s="60" t="s">
        <v>36</v>
      </c>
      <c r="C18" s="45"/>
      <c r="D18" s="61" t="s">
        <v>5</v>
      </c>
      <c r="E18" s="45">
        <v>18</v>
      </c>
      <c r="F18" s="45">
        <v>21</v>
      </c>
      <c r="G18" s="45">
        <v>15</v>
      </c>
      <c r="H18" s="45">
        <v>27</v>
      </c>
      <c r="I18" s="45"/>
      <c r="J18" s="45">
        <v>19</v>
      </c>
      <c r="K18" s="45">
        <v>27</v>
      </c>
      <c r="L18" s="45">
        <v>22</v>
      </c>
      <c r="M18" s="45">
        <v>24</v>
      </c>
      <c r="N18" s="45">
        <v>27</v>
      </c>
      <c r="O18" s="69">
        <f t="shared" si="0"/>
        <v>200</v>
      </c>
      <c r="P18" s="66">
        <f t="shared" si="1"/>
        <v>9</v>
      </c>
      <c r="Q18" s="69">
        <f>IF(P18&lt;8,0,+SMALL((E18,F18,G18,H18,I18,J18,K18,L18,M18,N18),1))</f>
        <v>15</v>
      </c>
      <c r="R18" s="69">
        <f>IF(P18&lt;9,0,+SMALL((F18,G18,H18,I18,J18,K18,L18,M18,N18,O18),2))</f>
        <v>19</v>
      </c>
      <c r="S18" s="69">
        <f>IF(P18&lt;10,0,+SMALL((G18,H18,I18,J18,K18,L18,M18,N18,O18,P18),3))</f>
        <v>0</v>
      </c>
      <c r="T18" s="69">
        <f t="shared" si="2"/>
        <v>166</v>
      </c>
      <c r="U18" s="45">
        <f t="shared" si="3"/>
        <v>13</v>
      </c>
      <c r="V18" s="15"/>
    </row>
    <row r="19" spans="2:22">
      <c r="B19" s="60" t="s">
        <v>169</v>
      </c>
      <c r="C19" s="45"/>
      <c r="D19" s="63" t="s">
        <v>27</v>
      </c>
      <c r="E19" s="45">
        <v>32</v>
      </c>
      <c r="F19" s="45">
        <v>30</v>
      </c>
      <c r="G19" s="45">
        <v>35</v>
      </c>
      <c r="H19" s="45">
        <v>30</v>
      </c>
      <c r="I19" s="45"/>
      <c r="J19" s="45">
        <v>34</v>
      </c>
      <c r="K19" s="45"/>
      <c r="L19" s="45"/>
      <c r="M19" s="45"/>
      <c r="N19" s="45"/>
      <c r="O19" s="69">
        <f t="shared" si="0"/>
        <v>161</v>
      </c>
      <c r="P19" s="66">
        <f t="shared" si="1"/>
        <v>5</v>
      </c>
      <c r="Q19" s="69">
        <f>IF(P19&lt;8,0,+SMALL((E19,F19,G19,H19,I19,J19,K19,L19,M19,N19),1))</f>
        <v>0</v>
      </c>
      <c r="R19" s="69">
        <f>IF(P19&lt;9,0,+SMALL((F19,G19,H19,I19,J19,K19,L19,M19,N19,O19),2))</f>
        <v>0</v>
      </c>
      <c r="S19" s="69">
        <f>IF(P19&lt;10,0,+SMALL((G19,H19,I19,J19,K19,L19,M19,N19,O19,P19),3))</f>
        <v>0</v>
      </c>
      <c r="T19" s="69">
        <f t="shared" si="2"/>
        <v>161</v>
      </c>
      <c r="U19" s="45">
        <f t="shared" si="3"/>
        <v>14</v>
      </c>
      <c r="V19" s="15"/>
    </row>
    <row r="20" spans="2:22">
      <c r="B20" s="60" t="s">
        <v>33</v>
      </c>
      <c r="C20" s="45"/>
      <c r="D20" s="63" t="s">
        <v>27</v>
      </c>
      <c r="E20" s="45"/>
      <c r="F20" s="45">
        <v>29</v>
      </c>
      <c r="G20" s="45">
        <v>34</v>
      </c>
      <c r="H20" s="45"/>
      <c r="I20" s="45">
        <v>36</v>
      </c>
      <c r="J20" s="45"/>
      <c r="K20" s="45"/>
      <c r="L20" s="45">
        <v>29</v>
      </c>
      <c r="M20" s="45">
        <v>33</v>
      </c>
      <c r="N20" s="45"/>
      <c r="O20" s="69">
        <f t="shared" si="0"/>
        <v>161</v>
      </c>
      <c r="P20" s="66">
        <f t="shared" si="1"/>
        <v>5</v>
      </c>
      <c r="Q20" s="69">
        <f>IF(P20&lt;8,0,+SMALL((E20,F20,G20,H20,I20,J20,K20,L20,M20,N20),1))</f>
        <v>0</v>
      </c>
      <c r="R20" s="69">
        <f>IF(P20&lt;9,0,+SMALL((F20,G20,H20,I20,J20,K20,L20,M20,N20,O20),2))</f>
        <v>0</v>
      </c>
      <c r="S20" s="69">
        <f>IF(P20&lt;10,0,+SMALL((G20,H20,I20,J20,K20,L20,M20,N20,O20,P20),3))</f>
        <v>0</v>
      </c>
      <c r="T20" s="69">
        <f t="shared" si="2"/>
        <v>161</v>
      </c>
      <c r="U20" s="45">
        <f t="shared" si="3"/>
        <v>14</v>
      </c>
      <c r="V20" s="15"/>
    </row>
    <row r="21" spans="2:22">
      <c r="B21" s="60" t="s">
        <v>131</v>
      </c>
      <c r="C21" s="45"/>
      <c r="D21" s="89" t="s">
        <v>132</v>
      </c>
      <c r="E21" s="45">
        <v>30</v>
      </c>
      <c r="F21" s="45"/>
      <c r="G21" s="45">
        <v>45</v>
      </c>
      <c r="H21" s="45">
        <v>29</v>
      </c>
      <c r="I21" s="45"/>
      <c r="J21" s="45">
        <v>29</v>
      </c>
      <c r="K21" s="45"/>
      <c r="L21" s="45"/>
      <c r="M21" s="45"/>
      <c r="N21" s="45"/>
      <c r="O21" s="69">
        <f t="shared" si="0"/>
        <v>133</v>
      </c>
      <c r="P21" s="66">
        <f t="shared" si="1"/>
        <v>4</v>
      </c>
      <c r="Q21" s="69">
        <f>IF(P21&lt;8,0,+SMALL((E21,F21,G21,H21,I21,J21,K21,L21,M21,N21),1))</f>
        <v>0</v>
      </c>
      <c r="R21" s="69">
        <f>IF(P21&lt;9,0,+SMALL((F21,G21,H21,I21,J21,K21,L21,M21,N21,O21),2))</f>
        <v>0</v>
      </c>
      <c r="S21" s="69">
        <f>IF(P21&lt;10,0,+SMALL((G21,H21,I21,J21,K21,L21,M21,N21,O21,P21),3))</f>
        <v>0</v>
      </c>
      <c r="T21" s="69">
        <f t="shared" si="2"/>
        <v>133</v>
      </c>
      <c r="U21" s="45">
        <f t="shared" si="3"/>
        <v>16</v>
      </c>
      <c r="V21" s="15"/>
    </row>
    <row r="22" spans="2:22">
      <c r="B22" s="108" t="s">
        <v>231</v>
      </c>
      <c r="C22" s="45"/>
      <c r="D22" s="61" t="s">
        <v>5</v>
      </c>
      <c r="E22" s="45"/>
      <c r="F22" s="45"/>
      <c r="G22" s="45">
        <v>33</v>
      </c>
      <c r="H22" s="45">
        <v>25</v>
      </c>
      <c r="I22" s="45">
        <v>33</v>
      </c>
      <c r="J22" s="45"/>
      <c r="K22" s="45"/>
      <c r="L22" s="45"/>
      <c r="M22" s="45">
        <v>37</v>
      </c>
      <c r="N22" s="45"/>
      <c r="O22" s="69">
        <f t="shared" si="0"/>
        <v>128</v>
      </c>
      <c r="P22" s="66">
        <f t="shared" si="1"/>
        <v>4</v>
      </c>
      <c r="Q22" s="69">
        <f>IF(P22&lt;8,0,+SMALL((E22,F22,G22,H22,I22,J22,K22,L22,M22,N22),1))</f>
        <v>0</v>
      </c>
      <c r="R22" s="69">
        <f>IF(P22&lt;9,0,+SMALL((F22,G22,H22,I22,J22,K22,L22,M22,N22,O22),2))</f>
        <v>0</v>
      </c>
      <c r="S22" s="69">
        <f>IF(P22&lt;10,0,+SMALL((G22,H22,I22,J22,K22,L22,M22,N22,O22,P22),3))</f>
        <v>0</v>
      </c>
      <c r="T22" s="69">
        <f t="shared" si="2"/>
        <v>128</v>
      </c>
      <c r="U22" s="45">
        <f t="shared" si="3"/>
        <v>17</v>
      </c>
      <c r="V22" s="15"/>
    </row>
    <row r="23" spans="2:22">
      <c r="B23" s="60" t="s">
        <v>48</v>
      </c>
      <c r="C23" s="45"/>
      <c r="D23" s="94" t="s">
        <v>20</v>
      </c>
      <c r="E23" s="45"/>
      <c r="F23" s="45">
        <v>31</v>
      </c>
      <c r="G23" s="45">
        <v>36</v>
      </c>
      <c r="H23" s="45"/>
      <c r="I23" s="45"/>
      <c r="J23" s="45"/>
      <c r="K23" s="45"/>
      <c r="L23" s="45">
        <v>32</v>
      </c>
      <c r="M23" s="45"/>
      <c r="N23" s="45">
        <v>28</v>
      </c>
      <c r="O23" s="69">
        <f t="shared" si="0"/>
        <v>127</v>
      </c>
      <c r="P23" s="66">
        <f t="shared" si="1"/>
        <v>4</v>
      </c>
      <c r="Q23" s="69">
        <f>IF(P23&lt;8,0,+SMALL((E23,F23,G23,H23,I23,J23,K23,L23,M23,N23),1))</f>
        <v>0</v>
      </c>
      <c r="R23" s="69">
        <f>IF(P23&lt;9,0,+SMALL((F23,G23,H23,I23,J23,K23,L23,M23,N23,O23),2))</f>
        <v>0</v>
      </c>
      <c r="S23" s="69">
        <f>IF(P23&lt;10,0,+SMALL((G23,H23,I23,J23,K23,L23,M23,N23,O23,P23),3))</f>
        <v>0</v>
      </c>
      <c r="T23" s="69">
        <f t="shared" si="2"/>
        <v>127</v>
      </c>
      <c r="U23" s="45">
        <f t="shared" si="3"/>
        <v>18</v>
      </c>
      <c r="V23" s="15"/>
    </row>
    <row r="24" spans="2:22">
      <c r="B24" s="60" t="s">
        <v>214</v>
      </c>
      <c r="C24" s="45"/>
      <c r="D24" s="89" t="s">
        <v>132</v>
      </c>
      <c r="E24" s="45">
        <v>0</v>
      </c>
      <c r="F24" s="45">
        <v>28</v>
      </c>
      <c r="G24" s="45"/>
      <c r="H24" s="45">
        <v>38</v>
      </c>
      <c r="I24" s="45"/>
      <c r="J24" s="45">
        <v>34</v>
      </c>
      <c r="K24" s="45"/>
      <c r="L24" s="45"/>
      <c r="M24" s="45"/>
      <c r="N24" s="45">
        <v>25</v>
      </c>
      <c r="O24" s="69">
        <f t="shared" si="0"/>
        <v>125</v>
      </c>
      <c r="P24" s="66">
        <f t="shared" si="1"/>
        <v>5</v>
      </c>
      <c r="Q24" s="69">
        <f>IF(P24&lt;8,0,+SMALL((E24,F24,G24,H24,I24,J24,K24,L24,M24,N24),1))</f>
        <v>0</v>
      </c>
      <c r="R24" s="69">
        <f>IF(P24&lt;9,0,+SMALL((F24,G24,H24,I24,J24,K24,L24,M24,N24,O24),2))</f>
        <v>0</v>
      </c>
      <c r="S24" s="69">
        <f>IF(P24&lt;10,0,+SMALL((G24,H24,I24,J24,K24,L24,M24,N24,O24,P24),3))</f>
        <v>0</v>
      </c>
      <c r="T24" s="69">
        <f t="shared" si="2"/>
        <v>125</v>
      </c>
      <c r="U24" s="45">
        <f t="shared" si="3"/>
        <v>19</v>
      </c>
      <c r="V24" s="15"/>
    </row>
    <row r="25" spans="2:22">
      <c r="B25" s="108" t="s">
        <v>230</v>
      </c>
      <c r="C25" s="45"/>
      <c r="D25" s="64" t="s">
        <v>61</v>
      </c>
      <c r="E25" s="45"/>
      <c r="F25" s="45"/>
      <c r="G25" s="45">
        <v>31</v>
      </c>
      <c r="H25" s="45"/>
      <c r="I25" s="45"/>
      <c r="J25" s="45"/>
      <c r="K25" s="45">
        <v>32</v>
      </c>
      <c r="L25" s="45">
        <v>32</v>
      </c>
      <c r="M25" s="45"/>
      <c r="N25" s="45">
        <v>29</v>
      </c>
      <c r="O25" s="69">
        <f t="shared" si="0"/>
        <v>124</v>
      </c>
      <c r="P25" s="66">
        <f t="shared" si="1"/>
        <v>4</v>
      </c>
      <c r="Q25" s="69">
        <f>IF(P25&lt;8,0,+SMALL((E25,F25,G25,H25,I25,J25,K25,L25,M25,N25),1))</f>
        <v>0</v>
      </c>
      <c r="R25" s="69">
        <f>IF(P25&lt;9,0,+SMALL((F25,G25,H25,I25,J25,K25,L25,M25,N25,O25),2))</f>
        <v>0</v>
      </c>
      <c r="S25" s="69">
        <f>IF(P25&lt;10,0,+SMALL((G25,H25,I25,J25,K25,L25,M25,N25,O25,P25),3))</f>
        <v>0</v>
      </c>
      <c r="T25" s="69">
        <f t="shared" si="2"/>
        <v>124</v>
      </c>
      <c r="U25" s="45">
        <f t="shared" si="3"/>
        <v>20</v>
      </c>
      <c r="V25" s="15"/>
    </row>
    <row r="26" spans="2:22">
      <c r="B26" s="60" t="s">
        <v>205</v>
      </c>
      <c r="C26" s="45"/>
      <c r="D26" s="89" t="s">
        <v>132</v>
      </c>
      <c r="E26" s="45">
        <v>27</v>
      </c>
      <c r="F26" s="45">
        <v>31</v>
      </c>
      <c r="G26" s="45"/>
      <c r="H26" s="45"/>
      <c r="I26" s="45"/>
      <c r="J26" s="45"/>
      <c r="K26" s="45">
        <v>33</v>
      </c>
      <c r="L26" s="45"/>
      <c r="M26" s="45"/>
      <c r="N26" s="45">
        <v>31</v>
      </c>
      <c r="O26" s="69">
        <f t="shared" si="0"/>
        <v>122</v>
      </c>
      <c r="P26" s="66">
        <f t="shared" si="1"/>
        <v>4</v>
      </c>
      <c r="Q26" s="69">
        <f>IF(P26&lt;8,0,+SMALL((E26,F26,G26,H26,I26,J26,K26,L26,M26,N26),1))</f>
        <v>0</v>
      </c>
      <c r="R26" s="69">
        <f>IF(P26&lt;9,0,+SMALL((F26,G26,H26,I26,J26,K26,L26,M26,N26,O26),2))</f>
        <v>0</v>
      </c>
      <c r="S26" s="69">
        <f>IF(P26&lt;10,0,+SMALL((G26,H26,I26,J26,K26,L26,M26,N26,O26,P26),3))</f>
        <v>0</v>
      </c>
      <c r="T26" s="69">
        <f t="shared" si="2"/>
        <v>122</v>
      </c>
      <c r="U26" s="45">
        <f t="shared" si="3"/>
        <v>21</v>
      </c>
      <c r="V26" s="15"/>
    </row>
    <row r="27" spans="2:22">
      <c r="B27" s="60" t="s">
        <v>206</v>
      </c>
      <c r="C27" s="45"/>
      <c r="D27" s="89" t="s">
        <v>132</v>
      </c>
      <c r="E27" s="45">
        <v>28</v>
      </c>
      <c r="F27" s="45">
        <v>23</v>
      </c>
      <c r="G27" s="45"/>
      <c r="H27" s="45"/>
      <c r="I27" s="45"/>
      <c r="J27" s="45"/>
      <c r="K27" s="45">
        <v>35</v>
      </c>
      <c r="L27" s="45"/>
      <c r="M27" s="45"/>
      <c r="N27" s="45">
        <v>31</v>
      </c>
      <c r="O27" s="69">
        <f t="shared" si="0"/>
        <v>117</v>
      </c>
      <c r="P27" s="66">
        <f t="shared" si="1"/>
        <v>4</v>
      </c>
      <c r="Q27" s="69">
        <f>IF(P27&lt;8,0,+SMALL((E27,F27,G27,H27,I27,J27,K27,L27,M27,N27),1))</f>
        <v>0</v>
      </c>
      <c r="R27" s="69">
        <f>IF(P27&lt;9,0,+SMALL((F27,G27,H27,I27,J27,K27,L27,M27,N27,O27),2))</f>
        <v>0</v>
      </c>
      <c r="S27" s="69">
        <f>IF(P27&lt;10,0,+SMALL((G27,H27,I27,J27,K27,L27,M27,N27,O27,P27),3))</f>
        <v>0</v>
      </c>
      <c r="T27" s="69">
        <f t="shared" si="2"/>
        <v>117</v>
      </c>
      <c r="U27" s="45">
        <f t="shared" si="3"/>
        <v>22</v>
      </c>
      <c r="V27" s="15"/>
    </row>
    <row r="28" spans="2:22">
      <c r="B28" s="60" t="s">
        <v>124</v>
      </c>
      <c r="C28" s="45"/>
      <c r="D28" s="61" t="s">
        <v>5</v>
      </c>
      <c r="E28" s="45"/>
      <c r="F28" s="45">
        <v>26</v>
      </c>
      <c r="G28" s="45"/>
      <c r="H28" s="45">
        <v>29</v>
      </c>
      <c r="I28" s="45"/>
      <c r="J28" s="45"/>
      <c r="K28" s="45"/>
      <c r="L28" s="45"/>
      <c r="M28" s="45">
        <v>43</v>
      </c>
      <c r="N28" s="45"/>
      <c r="O28" s="69">
        <f t="shared" si="0"/>
        <v>98</v>
      </c>
      <c r="P28" s="66">
        <f t="shared" si="1"/>
        <v>3</v>
      </c>
      <c r="Q28" s="69">
        <f>IF(P28&lt;8,0,+SMALL((E28,F28,G28,H28,I28,J28,K28,L28,M28,N28),1))</f>
        <v>0</v>
      </c>
      <c r="R28" s="69">
        <f>IF(P28&lt;9,0,+SMALL((F28,G28,H28,I28,J28,K28,L28,M28,N28,O28),2))</f>
        <v>0</v>
      </c>
      <c r="S28" s="69">
        <f>IF(P28&lt;10,0,+SMALL((G28,H28,I28,J28,K28,L28,M28,N28,O28,P28),3))</f>
        <v>0</v>
      </c>
      <c r="T28" s="69">
        <f t="shared" si="2"/>
        <v>98</v>
      </c>
      <c r="U28" s="45">
        <f t="shared" si="3"/>
        <v>23</v>
      </c>
      <c r="V28" s="15"/>
    </row>
    <row r="29" spans="2:22">
      <c r="B29" s="60" t="s">
        <v>49</v>
      </c>
      <c r="C29" s="45"/>
      <c r="D29" s="96" t="s">
        <v>12</v>
      </c>
      <c r="E29" s="45"/>
      <c r="F29" s="45">
        <v>28</v>
      </c>
      <c r="G29" s="45"/>
      <c r="H29" s="45"/>
      <c r="I29" s="45">
        <v>32</v>
      </c>
      <c r="J29" s="45"/>
      <c r="K29" s="45"/>
      <c r="L29" s="45"/>
      <c r="M29" s="66"/>
      <c r="N29" s="66">
        <v>38</v>
      </c>
      <c r="O29" s="69">
        <f t="shared" si="0"/>
        <v>98</v>
      </c>
      <c r="P29" s="66">
        <f t="shared" si="1"/>
        <v>3</v>
      </c>
      <c r="Q29" s="69">
        <f>IF(P29&lt;8,0,+SMALL((E29,F29,G29,H29,I29,J29,K29,L29,M29,N29),1))</f>
        <v>0</v>
      </c>
      <c r="R29" s="69">
        <f>IF(P29&lt;9,0,+SMALL((F29,G29,H29,I29,J29,K29,L29,M29,N29,O29),2))</f>
        <v>0</v>
      </c>
      <c r="S29" s="69">
        <f>IF(P29&lt;10,0,+SMALL((G29,H29,I29,J29,K29,L29,M29,N29,O29,P29),3))</f>
        <v>0</v>
      </c>
      <c r="T29" s="69">
        <f t="shared" si="2"/>
        <v>98</v>
      </c>
      <c r="U29" s="45">
        <f t="shared" si="3"/>
        <v>23</v>
      </c>
      <c r="V29" s="15"/>
    </row>
    <row r="30" spans="2:22">
      <c r="B30" s="108" t="s">
        <v>233</v>
      </c>
      <c r="C30" s="45"/>
      <c r="D30" s="94" t="s">
        <v>20</v>
      </c>
      <c r="E30" s="45"/>
      <c r="F30" s="45"/>
      <c r="G30" s="45">
        <v>31</v>
      </c>
      <c r="H30" s="45"/>
      <c r="I30" s="45"/>
      <c r="J30" s="45"/>
      <c r="K30" s="45"/>
      <c r="L30" s="45">
        <v>29</v>
      </c>
      <c r="M30" s="45"/>
      <c r="N30" s="45">
        <v>37</v>
      </c>
      <c r="O30" s="69">
        <f t="shared" si="0"/>
        <v>97</v>
      </c>
      <c r="P30" s="66">
        <f t="shared" si="1"/>
        <v>3</v>
      </c>
      <c r="Q30" s="69">
        <f>IF(P30&lt;8,0,+SMALL((E30,F30,G30,H30,I30,J30,K30,L30,M30,N30),1))</f>
        <v>0</v>
      </c>
      <c r="R30" s="69">
        <f>IF(P30&lt;9,0,+SMALL((F30,G30,H30,I30,J30,K30,L30,M30,N30,O30),2))</f>
        <v>0</v>
      </c>
      <c r="S30" s="69">
        <f>IF(P30&lt;10,0,+SMALL((G30,H30,I30,J30,K30,L30,M30,N30,O30,P30),3))</f>
        <v>0</v>
      </c>
      <c r="T30" s="69">
        <f t="shared" si="2"/>
        <v>97</v>
      </c>
      <c r="U30" s="45">
        <f t="shared" si="3"/>
        <v>25</v>
      </c>
      <c r="V30" s="15"/>
    </row>
    <row r="31" spans="2:22">
      <c r="B31" s="60" t="s">
        <v>35</v>
      </c>
      <c r="C31" s="45"/>
      <c r="D31" s="61" t="s">
        <v>5</v>
      </c>
      <c r="E31" s="45">
        <v>30</v>
      </c>
      <c r="F31" s="45"/>
      <c r="G31" s="45">
        <v>32</v>
      </c>
      <c r="H31" s="45">
        <v>32</v>
      </c>
      <c r="I31" s="45"/>
      <c r="J31" s="45"/>
      <c r="K31" s="45"/>
      <c r="L31" s="45"/>
      <c r="M31" s="45"/>
      <c r="N31" s="45"/>
      <c r="O31" s="69">
        <f t="shared" si="0"/>
        <v>94</v>
      </c>
      <c r="P31" s="66">
        <f t="shared" si="1"/>
        <v>3</v>
      </c>
      <c r="Q31" s="69">
        <f>IF(P31&lt;8,0,+SMALL((E31,F31,G31,H31,I31,J31,K31,L31,M31,N31),1))</f>
        <v>0</v>
      </c>
      <c r="R31" s="69">
        <f>IF(P31&lt;9,0,+SMALL((F31,G31,H31,I31,J31,K31,L31,M31,N31,O31),2))</f>
        <v>0</v>
      </c>
      <c r="S31" s="69">
        <f>IF(P31&lt;10,0,+SMALL((G31,H31,I31,J31,K31,L31,M31,N31,O31,P31),3))</f>
        <v>0</v>
      </c>
      <c r="T31" s="69">
        <f t="shared" si="2"/>
        <v>94</v>
      </c>
      <c r="U31" s="45">
        <f t="shared" si="3"/>
        <v>26</v>
      </c>
      <c r="V31" s="15"/>
    </row>
    <row r="32" spans="2:22">
      <c r="B32" s="60" t="s">
        <v>265</v>
      </c>
      <c r="C32" s="45"/>
      <c r="D32" s="62" t="s">
        <v>9</v>
      </c>
      <c r="E32" s="45"/>
      <c r="F32" s="45"/>
      <c r="G32" s="45"/>
      <c r="H32" s="45"/>
      <c r="I32" s="45">
        <v>33</v>
      </c>
      <c r="J32" s="45"/>
      <c r="K32" s="45"/>
      <c r="L32" s="45"/>
      <c r="M32" s="45">
        <v>28</v>
      </c>
      <c r="N32" s="45">
        <v>31</v>
      </c>
      <c r="O32" s="69">
        <f t="shared" si="0"/>
        <v>92</v>
      </c>
      <c r="P32" s="66">
        <f t="shared" si="1"/>
        <v>3</v>
      </c>
      <c r="Q32" s="69">
        <f>IF(P32&lt;8,0,+SMALL((E32,F32,G32,H32,I32,J32,K32,L32,M32,N32),1))</f>
        <v>0</v>
      </c>
      <c r="R32" s="69">
        <f>IF(P32&lt;9,0,+SMALL((F32,G32,H32,I32,J32,K32,L32,M32,N32,O32),2))</f>
        <v>0</v>
      </c>
      <c r="S32" s="69">
        <f>IF(P32&lt;10,0,+SMALL((G32,H32,I32,J32,K32,L32,M32,N32,O32,P32),3))</f>
        <v>0</v>
      </c>
      <c r="T32" s="69">
        <f t="shared" si="2"/>
        <v>92</v>
      </c>
      <c r="U32" s="45">
        <f t="shared" si="3"/>
        <v>27</v>
      </c>
      <c r="V32" s="15"/>
    </row>
    <row r="33" spans="2:22">
      <c r="B33" s="60" t="s">
        <v>117</v>
      </c>
      <c r="C33" s="45"/>
      <c r="D33" s="94" t="s">
        <v>20</v>
      </c>
      <c r="E33" s="45"/>
      <c r="F33" s="45">
        <v>28</v>
      </c>
      <c r="G33" s="45">
        <v>35</v>
      </c>
      <c r="H33" s="45"/>
      <c r="I33" s="45"/>
      <c r="J33" s="45"/>
      <c r="K33" s="45"/>
      <c r="L33" s="45">
        <v>27</v>
      </c>
      <c r="M33" s="45"/>
      <c r="N33" s="45"/>
      <c r="O33" s="69">
        <f t="shared" si="0"/>
        <v>90</v>
      </c>
      <c r="P33" s="66">
        <f t="shared" si="1"/>
        <v>3</v>
      </c>
      <c r="Q33" s="69">
        <f>IF(P33&lt;8,0,+SMALL((E33,F33,G33,H33,I33,J33,K33,L33,M33,N33),1))</f>
        <v>0</v>
      </c>
      <c r="R33" s="69">
        <f>IF(P33&lt;9,0,+SMALL((F33,G33,H33,I33,J33,K33,L33,M33,N33,O33),2))</f>
        <v>0</v>
      </c>
      <c r="S33" s="69">
        <f>IF(P33&lt;10,0,+SMALL((G33,H33,I33,J33,K33,L33,M33,N33,O33,P33),3))</f>
        <v>0</v>
      </c>
      <c r="T33" s="69">
        <f t="shared" si="2"/>
        <v>90</v>
      </c>
      <c r="U33" s="45">
        <f t="shared" si="3"/>
        <v>28</v>
      </c>
      <c r="V33" s="15"/>
    </row>
    <row r="34" spans="2:22">
      <c r="B34" s="60" t="s">
        <v>175</v>
      </c>
      <c r="C34" s="45"/>
      <c r="D34" s="89" t="s">
        <v>132</v>
      </c>
      <c r="E34" s="45">
        <v>26</v>
      </c>
      <c r="F34" s="45"/>
      <c r="G34" s="45"/>
      <c r="H34" s="45"/>
      <c r="I34" s="45"/>
      <c r="J34" s="45">
        <v>36</v>
      </c>
      <c r="K34" s="45">
        <v>25</v>
      </c>
      <c r="L34" s="45"/>
      <c r="M34" s="45"/>
      <c r="N34" s="45"/>
      <c r="O34" s="69">
        <f t="shared" si="0"/>
        <v>87</v>
      </c>
      <c r="P34" s="66">
        <f t="shared" si="1"/>
        <v>3</v>
      </c>
      <c r="Q34" s="69">
        <f>IF(P34&lt;8,0,+SMALL((E34,F34,G34,H34,I34,J34,K34,L34,M34,N34),1))</f>
        <v>0</v>
      </c>
      <c r="R34" s="69">
        <f>IF(P34&lt;9,0,+SMALL((F34,G34,H34,I34,J34,K34,L34,M34,N34,O34),2))</f>
        <v>0</v>
      </c>
      <c r="S34" s="69">
        <f>IF(P34&lt;10,0,+SMALL((G34,H34,I34,J34,K34,L34,M34,N34,O34,P34),3))</f>
        <v>0</v>
      </c>
      <c r="T34" s="69">
        <f t="shared" si="2"/>
        <v>87</v>
      </c>
      <c r="U34" s="45">
        <f t="shared" si="3"/>
        <v>29</v>
      </c>
    </row>
    <row r="35" spans="2:22">
      <c r="B35" s="60" t="s">
        <v>176</v>
      </c>
      <c r="C35" s="45"/>
      <c r="D35" s="89" t="s">
        <v>132</v>
      </c>
      <c r="E35" s="45">
        <v>30</v>
      </c>
      <c r="F35" s="45">
        <v>25</v>
      </c>
      <c r="G35" s="45"/>
      <c r="H35" s="45">
        <v>30</v>
      </c>
      <c r="I35" s="45"/>
      <c r="J35" s="45"/>
      <c r="K35" s="45"/>
      <c r="L35" s="45"/>
      <c r="M35" s="45"/>
      <c r="N35" s="45"/>
      <c r="O35" s="69">
        <f t="shared" si="0"/>
        <v>85</v>
      </c>
      <c r="P35" s="66">
        <f t="shared" si="1"/>
        <v>3</v>
      </c>
      <c r="Q35" s="69">
        <f>IF(P35&lt;8,0,+SMALL((E35,F35,G35,H35,I35,J35,K35,L35,M35,N35),1))</f>
        <v>0</v>
      </c>
      <c r="R35" s="69">
        <f>IF(P35&lt;9,0,+SMALL((F35,G35,H35,I35,J35,K35,L35,M35,N35,O35),2))</f>
        <v>0</v>
      </c>
      <c r="S35" s="69">
        <f>IF(P35&lt;10,0,+SMALL((G35,H35,I35,J35,K35,L35,M35,N35,O35,P35),3))</f>
        <v>0</v>
      </c>
      <c r="T35" s="69">
        <f t="shared" si="2"/>
        <v>85</v>
      </c>
      <c r="U35" s="45">
        <f t="shared" si="3"/>
        <v>30</v>
      </c>
    </row>
    <row r="36" spans="2:22">
      <c r="B36" s="60" t="s">
        <v>290</v>
      </c>
      <c r="C36" s="45"/>
      <c r="D36" s="63" t="s">
        <v>27</v>
      </c>
      <c r="E36" s="45"/>
      <c r="F36" s="45"/>
      <c r="G36" s="45"/>
      <c r="H36" s="45"/>
      <c r="I36" s="45"/>
      <c r="J36" s="45"/>
      <c r="K36" s="45">
        <v>27</v>
      </c>
      <c r="L36" s="45"/>
      <c r="M36" s="45">
        <v>28</v>
      </c>
      <c r="N36" s="45">
        <v>30</v>
      </c>
      <c r="O36" s="69">
        <f t="shared" si="0"/>
        <v>85</v>
      </c>
      <c r="P36" s="66">
        <f t="shared" si="1"/>
        <v>3</v>
      </c>
      <c r="Q36" s="69">
        <f>IF(P36&lt;8,0,+SMALL((E36,F36,G36,H36,I36,J36,K36,L36,M36,N36),1))</f>
        <v>0</v>
      </c>
      <c r="R36" s="69">
        <f>IF(P36&lt;9,0,+SMALL((F36,G36,H36,I36,J36,K36,L36,M36,N36,O36),2))</f>
        <v>0</v>
      </c>
      <c r="S36" s="69">
        <f>IF(P36&lt;10,0,+SMALL((G36,H36,I36,J36,K36,L36,M36,N36,O36,P36),3))</f>
        <v>0</v>
      </c>
      <c r="T36" s="69">
        <f t="shared" si="2"/>
        <v>85</v>
      </c>
      <c r="U36" s="45">
        <f t="shared" si="3"/>
        <v>30</v>
      </c>
    </row>
    <row r="37" spans="2:22">
      <c r="B37" s="60" t="s">
        <v>279</v>
      </c>
      <c r="C37" s="45"/>
      <c r="D37" s="64" t="s">
        <v>61</v>
      </c>
      <c r="E37" s="45"/>
      <c r="F37" s="45"/>
      <c r="G37" s="45"/>
      <c r="H37" s="45"/>
      <c r="I37" s="45"/>
      <c r="J37" s="45">
        <v>28</v>
      </c>
      <c r="K37" s="45"/>
      <c r="L37" s="45">
        <v>24</v>
      </c>
      <c r="M37" s="45">
        <v>28</v>
      </c>
      <c r="N37" s="45"/>
      <c r="O37" s="69">
        <f t="shared" si="0"/>
        <v>80</v>
      </c>
      <c r="P37" s="66">
        <f t="shared" si="1"/>
        <v>3</v>
      </c>
      <c r="Q37" s="69">
        <f>IF(P37&lt;8,0,+SMALL((E37,F37,G37,H37,I37,J37,K37,L37,M37,N37),1))</f>
        <v>0</v>
      </c>
      <c r="R37" s="69">
        <f>IF(P37&lt;9,0,+SMALL((F37,G37,H37,I37,J37,K37,L37,M37,N37,O37),2))</f>
        <v>0</v>
      </c>
      <c r="S37" s="69">
        <f>IF(P37&lt;10,0,+SMALL((G37,H37,I37,J37,K37,L37,M37,N37,O37,P37),3))</f>
        <v>0</v>
      </c>
      <c r="T37" s="69">
        <f t="shared" si="2"/>
        <v>80</v>
      </c>
      <c r="U37" s="45">
        <f t="shared" si="3"/>
        <v>32</v>
      </c>
    </row>
    <row r="38" spans="2:22">
      <c r="B38" s="60" t="s">
        <v>216</v>
      </c>
      <c r="C38" s="45"/>
      <c r="D38" s="89" t="s">
        <v>132</v>
      </c>
      <c r="E38" s="45"/>
      <c r="F38" s="45">
        <v>32</v>
      </c>
      <c r="G38" s="45">
        <v>27</v>
      </c>
      <c r="H38" s="45">
        <v>20</v>
      </c>
      <c r="I38" s="45"/>
      <c r="J38" s="45"/>
      <c r="K38" s="45"/>
      <c r="L38" s="45"/>
      <c r="M38" s="45"/>
      <c r="N38" s="45"/>
      <c r="O38" s="69">
        <f t="shared" ref="O38:O69" si="4">SUM(E38:N38)</f>
        <v>79</v>
      </c>
      <c r="P38" s="66">
        <f t="shared" ref="P38:P74" si="5">COUNT(E38:N38)</f>
        <v>3</v>
      </c>
      <c r="Q38" s="69">
        <f>IF(P38&lt;8,0,+SMALL((E38,F38,G38,H38,I38,J38,K38,L38,M38,N38),1))</f>
        <v>0</v>
      </c>
      <c r="R38" s="69">
        <f>IF(P38&lt;9,0,+SMALL((F38,G38,H38,I38,J38,K38,L38,M38,N38,O38),2))</f>
        <v>0</v>
      </c>
      <c r="S38" s="69">
        <f>IF(P38&lt;10,0,+SMALL((G38,H38,I38,J38,K38,L38,M38,N38,O38,P38),3))</f>
        <v>0</v>
      </c>
      <c r="T38" s="69">
        <f t="shared" ref="T38:T69" si="6">O38-Q38-R38-S38</f>
        <v>79</v>
      </c>
      <c r="U38" s="45">
        <f t="shared" ref="U38:U69" si="7">RANK(T38,$T$6:$T$74,0)</f>
        <v>33</v>
      </c>
    </row>
    <row r="39" spans="2:22">
      <c r="B39" s="60" t="s">
        <v>34</v>
      </c>
      <c r="C39" s="45"/>
      <c r="D39" s="63" t="s">
        <v>27</v>
      </c>
      <c r="E39" s="45"/>
      <c r="F39" s="45">
        <v>0</v>
      </c>
      <c r="G39" s="45">
        <v>36</v>
      </c>
      <c r="H39" s="45"/>
      <c r="I39" s="45"/>
      <c r="J39" s="45">
        <v>0</v>
      </c>
      <c r="K39" s="45"/>
      <c r="L39" s="45"/>
      <c r="M39" s="45">
        <v>25</v>
      </c>
      <c r="N39" s="45">
        <v>17</v>
      </c>
      <c r="O39" s="69">
        <f t="shared" si="4"/>
        <v>78</v>
      </c>
      <c r="P39" s="66">
        <f t="shared" si="5"/>
        <v>5</v>
      </c>
      <c r="Q39" s="69">
        <f>IF(P39&lt;8,0,+SMALL((E39,F39,G39,H39,I39,J39,K39,L39,M39,N39),1))</f>
        <v>0</v>
      </c>
      <c r="R39" s="69">
        <f>IF(P39&lt;9,0,+SMALL((F39,G39,H39,I39,J39,K39,L39,M39,N39,O39),2))</f>
        <v>0</v>
      </c>
      <c r="S39" s="69">
        <f>IF(P39&lt;10,0,+SMALL((G39,H39,I39,J39,K39,L39,M39,N39,O39,P39),3))</f>
        <v>0</v>
      </c>
      <c r="T39" s="69">
        <f t="shared" si="6"/>
        <v>78</v>
      </c>
      <c r="U39" s="45">
        <f t="shared" si="7"/>
        <v>34</v>
      </c>
    </row>
    <row r="40" spans="2:22">
      <c r="B40" s="60" t="s">
        <v>215</v>
      </c>
      <c r="C40" s="45"/>
      <c r="D40" s="89" t="s">
        <v>132</v>
      </c>
      <c r="E40" s="45">
        <v>0</v>
      </c>
      <c r="F40" s="45">
        <v>42</v>
      </c>
      <c r="G40" s="45">
        <v>27</v>
      </c>
      <c r="H40" s="45">
        <v>0</v>
      </c>
      <c r="I40" s="45"/>
      <c r="J40" s="45"/>
      <c r="K40" s="45"/>
      <c r="L40" s="45"/>
      <c r="M40" s="45"/>
      <c r="N40" s="45"/>
      <c r="O40" s="69">
        <f t="shared" si="4"/>
        <v>69</v>
      </c>
      <c r="P40" s="66">
        <f t="shared" si="5"/>
        <v>4</v>
      </c>
      <c r="Q40" s="69">
        <f>IF(P40&lt;8,0,+SMALL((E40,F40,G40,H40,I40,J40,K40,L40,M40,N40),1))</f>
        <v>0</v>
      </c>
      <c r="R40" s="69">
        <f>IF(P40&lt;9,0,+SMALL((F40,G40,H40,I40,J40,K40,L40,M40,N40,O40),2))</f>
        <v>0</v>
      </c>
      <c r="S40" s="69">
        <f>IF(P40&lt;10,0,+SMALL((G40,H40,I40,J40,K40,L40,M40,N40,O40,P40),3))</f>
        <v>0</v>
      </c>
      <c r="T40" s="69">
        <f t="shared" si="6"/>
        <v>69</v>
      </c>
      <c r="U40" s="45">
        <f t="shared" si="7"/>
        <v>35</v>
      </c>
      <c r="V40" s="15"/>
    </row>
    <row r="41" spans="2:22">
      <c r="B41" s="60" t="s">
        <v>262</v>
      </c>
      <c r="C41" s="45"/>
      <c r="D41" s="96" t="s">
        <v>12</v>
      </c>
      <c r="E41" s="45"/>
      <c r="F41" s="45"/>
      <c r="G41" s="45"/>
      <c r="H41" s="45"/>
      <c r="I41" s="45">
        <v>35</v>
      </c>
      <c r="J41" s="45"/>
      <c r="K41" s="45"/>
      <c r="L41" s="45"/>
      <c r="M41" s="66"/>
      <c r="N41" s="66">
        <v>34</v>
      </c>
      <c r="O41" s="69">
        <f t="shared" si="4"/>
        <v>69</v>
      </c>
      <c r="P41" s="66">
        <f t="shared" si="5"/>
        <v>2</v>
      </c>
      <c r="Q41" s="69">
        <f>IF(P41&lt;8,0,+SMALL((E41,F41,G41,H41,I41,J41,K41,L41,M41,N41),1))</f>
        <v>0</v>
      </c>
      <c r="R41" s="69">
        <f>IF(P41&lt;9,0,+SMALL((F41,G41,H41,I41,J41,K41,L41,M41,N41,O41),2))</f>
        <v>0</v>
      </c>
      <c r="S41" s="69">
        <f>IF(P41&lt;10,0,+SMALL((G41,H41,I41,J41,K41,L41,M41,N41,O41,P41),3))</f>
        <v>0</v>
      </c>
      <c r="T41" s="69">
        <f t="shared" si="6"/>
        <v>69</v>
      </c>
      <c r="U41" s="45">
        <f t="shared" si="7"/>
        <v>35</v>
      </c>
      <c r="V41" s="15"/>
    </row>
    <row r="42" spans="2:22">
      <c r="B42" s="60" t="s">
        <v>56</v>
      </c>
      <c r="C42" s="45"/>
      <c r="D42" s="94" t="s">
        <v>20</v>
      </c>
      <c r="E42" s="45">
        <v>0</v>
      </c>
      <c r="F42" s="45"/>
      <c r="G42" s="45">
        <v>35</v>
      </c>
      <c r="H42" s="45"/>
      <c r="I42" s="45"/>
      <c r="J42" s="45"/>
      <c r="K42" s="45"/>
      <c r="L42" s="45">
        <v>33</v>
      </c>
      <c r="M42" s="45"/>
      <c r="N42" s="45"/>
      <c r="O42" s="69">
        <f t="shared" si="4"/>
        <v>68</v>
      </c>
      <c r="P42" s="66">
        <f t="shared" si="5"/>
        <v>3</v>
      </c>
      <c r="Q42" s="69">
        <f>IF(P42&lt;8,0,+SMALL((E42,F42,G42,H42,I42,J42,K42,L42,M42,N42),1))</f>
        <v>0</v>
      </c>
      <c r="R42" s="69">
        <f>IF(P42&lt;9,0,+SMALL((F42,G42,H42,I42,J42,K42,L42,M42,N42,O42),2))</f>
        <v>0</v>
      </c>
      <c r="S42" s="69">
        <f>IF(P42&lt;10,0,+SMALL((G42,H42,I42,J42,K42,L42,M42,N42,O42,P42),3))</f>
        <v>0</v>
      </c>
      <c r="T42" s="69">
        <f t="shared" si="6"/>
        <v>68</v>
      </c>
      <c r="U42" s="45">
        <f t="shared" si="7"/>
        <v>37</v>
      </c>
      <c r="V42" s="15"/>
    </row>
    <row r="43" spans="2:22">
      <c r="B43" s="60" t="s">
        <v>116</v>
      </c>
      <c r="C43" s="45"/>
      <c r="D43" s="61" t="s">
        <v>5</v>
      </c>
      <c r="E43" s="45"/>
      <c r="F43" s="45">
        <v>36</v>
      </c>
      <c r="G43" s="45">
        <v>31</v>
      </c>
      <c r="H43" s="45"/>
      <c r="I43" s="45"/>
      <c r="J43" s="45"/>
      <c r="K43" s="45"/>
      <c r="L43" s="45"/>
      <c r="M43" s="45"/>
      <c r="N43" s="45"/>
      <c r="O43" s="69">
        <f t="shared" si="4"/>
        <v>67</v>
      </c>
      <c r="P43" s="66">
        <f t="shared" si="5"/>
        <v>2</v>
      </c>
      <c r="Q43" s="69">
        <f>IF(P43&lt;8,0,+SMALL((E43,F43,G43,H43,I43,J43,K43,L43,M43,N43),1))</f>
        <v>0</v>
      </c>
      <c r="R43" s="69">
        <f>IF(P43&lt;9,0,+SMALL((F43,G43,H43,I43,J43,K43,L43,M43,N43,O43),2))</f>
        <v>0</v>
      </c>
      <c r="S43" s="69">
        <f>IF(P43&lt;10,0,+SMALL((G43,H43,I43,J43,K43,L43,M43,N43,O43,P43),3))</f>
        <v>0</v>
      </c>
      <c r="T43" s="69">
        <f t="shared" si="6"/>
        <v>67</v>
      </c>
      <c r="U43" s="45">
        <f t="shared" si="7"/>
        <v>38</v>
      </c>
      <c r="V43" s="15"/>
    </row>
    <row r="44" spans="2:22">
      <c r="B44" s="60" t="s">
        <v>98</v>
      </c>
      <c r="C44" s="45"/>
      <c r="D44" s="62" t="s">
        <v>9</v>
      </c>
      <c r="E44" s="45"/>
      <c r="F44" s="45"/>
      <c r="G44" s="45"/>
      <c r="H44" s="45"/>
      <c r="I44" s="45">
        <v>33</v>
      </c>
      <c r="J44" s="45"/>
      <c r="K44" s="45"/>
      <c r="L44" s="45"/>
      <c r="M44" s="45">
        <v>31</v>
      </c>
      <c r="N44" s="45"/>
      <c r="O44" s="69">
        <f t="shared" si="4"/>
        <v>64</v>
      </c>
      <c r="P44" s="66">
        <f t="shared" si="5"/>
        <v>2</v>
      </c>
      <c r="Q44" s="69">
        <f>IF(P44&lt;8,0,+SMALL((E44,F44,G44,H44,I44,J44,K44,L44,M44,N44),1))</f>
        <v>0</v>
      </c>
      <c r="R44" s="69">
        <f>IF(P44&lt;9,0,+SMALL((F44,G44,H44,I44,J44,K44,L44,M44,N44,O44),2))</f>
        <v>0</v>
      </c>
      <c r="S44" s="69">
        <f>IF(P44&lt;10,0,+SMALL((G44,H44,I44,J44,K44,L44,M44,N44,O44,P44),3))</f>
        <v>0</v>
      </c>
      <c r="T44" s="69">
        <f t="shared" si="6"/>
        <v>64</v>
      </c>
      <c r="U44" s="45">
        <f t="shared" si="7"/>
        <v>39</v>
      </c>
      <c r="V44" s="15"/>
    </row>
    <row r="45" spans="2:22">
      <c r="B45" s="60" t="s">
        <v>174</v>
      </c>
      <c r="C45" s="45"/>
      <c r="D45" s="89" t="s">
        <v>132</v>
      </c>
      <c r="E45" s="45">
        <v>25</v>
      </c>
      <c r="F45" s="45">
        <v>36</v>
      </c>
      <c r="G45" s="45"/>
      <c r="H45" s="45"/>
      <c r="I45" s="45"/>
      <c r="J45" s="45"/>
      <c r="K45" s="45"/>
      <c r="L45" s="45"/>
      <c r="M45" s="45"/>
      <c r="N45" s="45"/>
      <c r="O45" s="69">
        <f t="shared" si="4"/>
        <v>61</v>
      </c>
      <c r="P45" s="66">
        <f t="shared" si="5"/>
        <v>2</v>
      </c>
      <c r="Q45" s="69">
        <f>IF(P45&lt;8,0,+SMALL((E45,F45,G45,H45,I45,J45,K45,L45,M45,N45),1))</f>
        <v>0</v>
      </c>
      <c r="R45" s="69">
        <f>IF(P45&lt;9,0,+SMALL((F45,G45,H45,I45,J45,K45,L45,M45,N45,O45),2))</f>
        <v>0</v>
      </c>
      <c r="S45" s="69">
        <f>IF(P45&lt;10,0,+SMALL((G45,H45,I45,J45,K45,L45,M45,N45,O45,P45),3))</f>
        <v>0</v>
      </c>
      <c r="T45" s="69">
        <f t="shared" si="6"/>
        <v>61</v>
      </c>
      <c r="U45" s="45">
        <f t="shared" si="7"/>
        <v>40</v>
      </c>
      <c r="V45" s="15"/>
    </row>
    <row r="46" spans="2:22">
      <c r="B46" s="60" t="s">
        <v>219</v>
      </c>
      <c r="C46" s="45"/>
      <c r="D46" s="89" t="s">
        <v>132</v>
      </c>
      <c r="E46" s="45"/>
      <c r="F46" s="45">
        <v>29</v>
      </c>
      <c r="G46" s="45">
        <v>31</v>
      </c>
      <c r="H46" s="45"/>
      <c r="I46" s="45"/>
      <c r="J46" s="45"/>
      <c r="K46" s="45"/>
      <c r="L46" s="45"/>
      <c r="M46" s="45"/>
      <c r="N46" s="45"/>
      <c r="O46" s="69">
        <f t="shared" si="4"/>
        <v>60</v>
      </c>
      <c r="P46" s="66">
        <f t="shared" si="5"/>
        <v>2</v>
      </c>
      <c r="Q46" s="69">
        <f>IF(P46&lt;8,0,+SMALL((E46,F46,G46,H46,I46,J46,K46,L46,M46,N46),1))</f>
        <v>0</v>
      </c>
      <c r="R46" s="69">
        <f>IF(P46&lt;9,0,+SMALL((F46,G46,H46,I46,J46,K46,L46,M46,N46,O46),2))</f>
        <v>0</v>
      </c>
      <c r="S46" s="69">
        <f>IF(P46&lt;10,0,+SMALL((G46,H46,I46,J46,K46,L46,M46,N46,O46,P46),3))</f>
        <v>0</v>
      </c>
      <c r="T46" s="69">
        <f t="shared" si="6"/>
        <v>60</v>
      </c>
      <c r="U46" s="45">
        <f t="shared" si="7"/>
        <v>41</v>
      </c>
    </row>
    <row r="47" spans="2:22">
      <c r="B47" s="60" t="s">
        <v>97</v>
      </c>
      <c r="C47" s="45"/>
      <c r="D47" s="62" t="s">
        <v>9</v>
      </c>
      <c r="E47" s="45"/>
      <c r="F47" s="45"/>
      <c r="G47" s="45">
        <v>30</v>
      </c>
      <c r="H47" s="45"/>
      <c r="I47" s="45"/>
      <c r="J47" s="45"/>
      <c r="K47" s="45"/>
      <c r="L47" s="45"/>
      <c r="M47" s="45"/>
      <c r="N47" s="45">
        <v>30</v>
      </c>
      <c r="O47" s="69">
        <f t="shared" si="4"/>
        <v>60</v>
      </c>
      <c r="P47" s="66">
        <f t="shared" si="5"/>
        <v>2</v>
      </c>
      <c r="Q47" s="69">
        <f>IF(P47&lt;8,0,+SMALL((E47,F47,G47,H47,I47,J47,K47,L47,M47,N47),1))</f>
        <v>0</v>
      </c>
      <c r="R47" s="69">
        <f>IF(P47&lt;9,0,+SMALL((F47,G47,H47,I47,J47,K47,L47,M47,N47,O47),2))</f>
        <v>0</v>
      </c>
      <c r="S47" s="69">
        <f>IF(P47&lt;10,0,+SMALL((G47,H47,I47,J47,K47,L47,M47,N47,O47,P47),3))</f>
        <v>0</v>
      </c>
      <c r="T47" s="69">
        <f t="shared" si="6"/>
        <v>60</v>
      </c>
      <c r="U47" s="45">
        <f t="shared" si="7"/>
        <v>41</v>
      </c>
    </row>
    <row r="48" spans="2:22">
      <c r="B48" s="60" t="s">
        <v>217</v>
      </c>
      <c r="C48" s="45"/>
      <c r="D48" s="89" t="s">
        <v>132</v>
      </c>
      <c r="E48" s="45"/>
      <c r="F48" s="45">
        <v>29</v>
      </c>
      <c r="G48" s="45">
        <v>29</v>
      </c>
      <c r="H48" s="45"/>
      <c r="I48" s="45"/>
      <c r="J48" s="45"/>
      <c r="K48" s="45"/>
      <c r="L48" s="45"/>
      <c r="M48" s="45"/>
      <c r="N48" s="45"/>
      <c r="O48" s="69">
        <f t="shared" si="4"/>
        <v>58</v>
      </c>
      <c r="P48" s="66">
        <f t="shared" si="5"/>
        <v>2</v>
      </c>
      <c r="Q48" s="69">
        <f>IF(P48&lt;8,0,+SMALL((E48,F48,G48,H48,I48,J48,K48,L48,M48,N48),1))</f>
        <v>0</v>
      </c>
      <c r="R48" s="69">
        <f>IF(P48&lt;9,0,+SMALL((F48,G48,H48,I48,J48,K48,L48,M48,N48,O48),2))</f>
        <v>0</v>
      </c>
      <c r="S48" s="69">
        <f>IF(P48&lt;10,0,+SMALL((G48,H48,I48,J48,K48,L48,M48,N48,O48,P48),3))</f>
        <v>0</v>
      </c>
      <c r="T48" s="69">
        <f t="shared" si="6"/>
        <v>58</v>
      </c>
      <c r="U48" s="45">
        <f t="shared" si="7"/>
        <v>43</v>
      </c>
    </row>
    <row r="49" spans="2:22">
      <c r="B49" s="60" t="s">
        <v>99</v>
      </c>
      <c r="C49" s="45"/>
      <c r="D49" s="94" t="s">
        <v>20</v>
      </c>
      <c r="E49" s="45"/>
      <c r="F49" s="45">
        <v>24</v>
      </c>
      <c r="G49" s="45">
        <v>34</v>
      </c>
      <c r="H49" s="45"/>
      <c r="I49" s="45"/>
      <c r="J49" s="45"/>
      <c r="K49" s="45"/>
      <c r="L49" s="45"/>
      <c r="M49" s="45"/>
      <c r="N49" s="45"/>
      <c r="O49" s="69">
        <f t="shared" si="4"/>
        <v>58</v>
      </c>
      <c r="P49" s="66">
        <f t="shared" si="5"/>
        <v>2</v>
      </c>
      <c r="Q49" s="69">
        <f>IF(P49&lt;8,0,+SMALL((E49,F49,G49,H49,I49,J49,K49,L49,M49,N49),1))</f>
        <v>0</v>
      </c>
      <c r="R49" s="69">
        <f>IF(P49&lt;9,0,+SMALL((F49,G49,H49,I49,J49,K49,L49,M49,N49,O49),2))</f>
        <v>0</v>
      </c>
      <c r="S49" s="69">
        <f>IF(P49&lt;10,0,+SMALL((G49,H49,I49,J49,K49,L49,M49,N49,O49,P49),3))</f>
        <v>0</v>
      </c>
      <c r="T49" s="69">
        <f t="shared" si="6"/>
        <v>58</v>
      </c>
      <c r="U49" s="45">
        <f t="shared" si="7"/>
        <v>43</v>
      </c>
    </row>
    <row r="50" spans="2:22">
      <c r="B50" s="60" t="s">
        <v>293</v>
      </c>
      <c r="C50" s="45"/>
      <c r="D50" s="93" t="s">
        <v>140</v>
      </c>
      <c r="E50" s="45">
        <v>0</v>
      </c>
      <c r="F50" s="45"/>
      <c r="G50" s="45"/>
      <c r="H50" s="45"/>
      <c r="I50" s="45"/>
      <c r="J50" s="45"/>
      <c r="K50" s="45">
        <v>23</v>
      </c>
      <c r="L50" s="45">
        <v>30</v>
      </c>
      <c r="M50" s="66"/>
      <c r="N50" s="66"/>
      <c r="O50" s="69">
        <f t="shared" si="4"/>
        <v>53</v>
      </c>
      <c r="P50" s="66">
        <f t="shared" si="5"/>
        <v>3</v>
      </c>
      <c r="Q50" s="69">
        <f>IF(P50&lt;8,0,+SMALL((E50,F50,G50,H50,I50,J50,K50,L50,M50,N50),1))</f>
        <v>0</v>
      </c>
      <c r="R50" s="69">
        <f>IF(P50&lt;9,0,+SMALL((F50,G50,H50,I50,J50,K50,L50,M50,N50,O50),2))</f>
        <v>0</v>
      </c>
      <c r="S50" s="69">
        <f>IF(P50&lt;10,0,+SMALL((G50,H50,I50,J50,K50,L50,M50,N50,O50,P50),3))</f>
        <v>0</v>
      </c>
      <c r="T50" s="69">
        <f t="shared" si="6"/>
        <v>53</v>
      </c>
      <c r="U50" s="45">
        <f t="shared" si="7"/>
        <v>45</v>
      </c>
    </row>
    <row r="51" spans="2:22">
      <c r="B51" s="60" t="s">
        <v>253</v>
      </c>
      <c r="C51" s="45"/>
      <c r="D51" s="89" t="s">
        <v>132</v>
      </c>
      <c r="E51" s="45"/>
      <c r="F51" s="45"/>
      <c r="G51" s="45"/>
      <c r="H51" s="45">
        <v>23</v>
      </c>
      <c r="I51" s="45"/>
      <c r="J51" s="45"/>
      <c r="K51" s="45">
        <v>18</v>
      </c>
      <c r="L51" s="45"/>
      <c r="M51" s="45"/>
      <c r="N51" s="45"/>
      <c r="O51" s="69">
        <f t="shared" si="4"/>
        <v>41</v>
      </c>
      <c r="P51" s="66">
        <f t="shared" si="5"/>
        <v>2</v>
      </c>
      <c r="Q51" s="69">
        <f>IF(P51&lt;8,0,+SMALL((E51,F51,G51,H51,I51,J51,K51,L51,M51,N51),1))</f>
        <v>0</v>
      </c>
      <c r="R51" s="69">
        <f>IF(P51&lt;9,0,+SMALL((F51,G51,H51,I51,J51,K51,L51,M51,N51,O51),2))</f>
        <v>0</v>
      </c>
      <c r="S51" s="69">
        <f>IF(P51&lt;10,0,+SMALL((G51,H51,I51,J51,K51,L51,M51,N51,O51,P51),3))</f>
        <v>0</v>
      </c>
      <c r="T51" s="69">
        <f t="shared" si="6"/>
        <v>41</v>
      </c>
      <c r="U51" s="45">
        <f t="shared" si="7"/>
        <v>46</v>
      </c>
    </row>
    <row r="52" spans="2:22">
      <c r="B52" s="60" t="s">
        <v>264</v>
      </c>
      <c r="C52" s="45"/>
      <c r="D52" s="61" t="s">
        <v>5</v>
      </c>
      <c r="E52" s="45"/>
      <c r="F52" s="45"/>
      <c r="G52" s="45"/>
      <c r="H52" s="45"/>
      <c r="I52" s="45">
        <v>9</v>
      </c>
      <c r="J52" s="45">
        <v>30</v>
      </c>
      <c r="K52" s="45"/>
      <c r="L52" s="45"/>
      <c r="M52" s="45"/>
      <c r="N52" s="45"/>
      <c r="O52" s="69">
        <f t="shared" si="4"/>
        <v>39</v>
      </c>
      <c r="P52" s="66">
        <f t="shared" si="5"/>
        <v>2</v>
      </c>
      <c r="Q52" s="69">
        <f>IF(P52&lt;8,0,+SMALL((E52,F52,G52,H52,I52,J52,K52,L52,M52,N52),1))</f>
        <v>0</v>
      </c>
      <c r="R52" s="69">
        <f>IF(P52&lt;9,0,+SMALL((F52,G52,H52,I52,J52,K52,L52,M52,N52,O52),2))</f>
        <v>0</v>
      </c>
      <c r="S52" s="69">
        <f>IF(P52&lt;10,0,+SMALL((G52,H52,I52,J52,K52,L52,M52,N52,O52,P52),3))</f>
        <v>0</v>
      </c>
      <c r="T52" s="69">
        <f t="shared" si="6"/>
        <v>39</v>
      </c>
      <c r="U52" s="45">
        <f t="shared" si="7"/>
        <v>47</v>
      </c>
      <c r="V52" s="15"/>
    </row>
    <row r="53" spans="2:22">
      <c r="B53" s="60" t="s">
        <v>136</v>
      </c>
      <c r="C53" s="45"/>
      <c r="D53" s="94" t="s">
        <v>20</v>
      </c>
      <c r="E53" s="45"/>
      <c r="F53" s="45"/>
      <c r="G53" s="45">
        <v>38</v>
      </c>
      <c r="H53" s="45"/>
      <c r="I53" s="45"/>
      <c r="J53" s="45"/>
      <c r="K53" s="45"/>
      <c r="L53" s="45"/>
      <c r="M53" s="45"/>
      <c r="N53" s="45"/>
      <c r="O53" s="69">
        <f t="shared" si="4"/>
        <v>38</v>
      </c>
      <c r="P53" s="66">
        <f t="shared" si="5"/>
        <v>1</v>
      </c>
      <c r="Q53" s="69">
        <f>IF(P53&lt;8,0,+SMALL((E53,F53,G53,H53,I53,J53,K53,L53,M53,N53),1))</f>
        <v>0</v>
      </c>
      <c r="R53" s="69">
        <f>IF(P53&lt;9,0,+SMALL((F53,G53,H53,I53,J53,K53,L53,M53,N53,O53),2))</f>
        <v>0</v>
      </c>
      <c r="S53" s="69">
        <f>IF(P53&lt;10,0,+SMALL((G53,H53,I53,J53,K53,L53,M53,N53,O53,P53),3))</f>
        <v>0</v>
      </c>
      <c r="T53" s="69">
        <f t="shared" si="6"/>
        <v>38</v>
      </c>
      <c r="U53" s="45">
        <f t="shared" si="7"/>
        <v>48</v>
      </c>
      <c r="V53" s="15"/>
    </row>
    <row r="54" spans="2:22">
      <c r="B54" s="60" t="s">
        <v>179</v>
      </c>
      <c r="C54" s="45"/>
      <c r="D54" s="64" t="s">
        <v>61</v>
      </c>
      <c r="E54" s="45">
        <v>37</v>
      </c>
      <c r="F54" s="45"/>
      <c r="G54" s="45"/>
      <c r="H54" s="45"/>
      <c r="I54" s="45"/>
      <c r="J54" s="45"/>
      <c r="K54" s="45"/>
      <c r="L54" s="45"/>
      <c r="M54" s="45"/>
      <c r="N54" s="45"/>
      <c r="O54" s="69">
        <f t="shared" si="4"/>
        <v>37</v>
      </c>
      <c r="P54" s="66">
        <f t="shared" si="5"/>
        <v>1</v>
      </c>
      <c r="Q54" s="69">
        <f>IF(P54&lt;8,0,+SMALL((E54,F54,G54,H54,I54,J54,K54,L54,M54,N54),1))</f>
        <v>0</v>
      </c>
      <c r="R54" s="69">
        <f>IF(P54&lt;9,0,+SMALL((F54,G54,H54,I54,J54,K54,L54,M54,N54,O54),2))</f>
        <v>0</v>
      </c>
      <c r="S54" s="69">
        <f>IF(P54&lt;10,0,+SMALL((G54,H54,I54,J54,K54,L54,M54,N54,O54,P54),3))</f>
        <v>0</v>
      </c>
      <c r="T54" s="69">
        <f t="shared" si="6"/>
        <v>37</v>
      </c>
      <c r="U54" s="45">
        <f t="shared" si="7"/>
        <v>49</v>
      </c>
      <c r="V54" s="15"/>
    </row>
    <row r="55" spans="2:22">
      <c r="B55" s="60" t="s">
        <v>220</v>
      </c>
      <c r="C55" s="45"/>
      <c r="D55" s="61" t="s">
        <v>5</v>
      </c>
      <c r="E55" s="45"/>
      <c r="F55" s="45">
        <v>36</v>
      </c>
      <c r="G55" s="45"/>
      <c r="H55" s="45"/>
      <c r="I55" s="45"/>
      <c r="J55" s="45"/>
      <c r="K55" s="45"/>
      <c r="L55" s="45"/>
      <c r="M55" s="45"/>
      <c r="N55" s="45"/>
      <c r="O55" s="69">
        <f t="shared" si="4"/>
        <v>36</v>
      </c>
      <c r="P55" s="66">
        <f t="shared" si="5"/>
        <v>1</v>
      </c>
      <c r="Q55" s="69">
        <f>IF(P55&lt;8,0,+SMALL((E55,F55,G55,H55,I55,J55,K55,L55,M55,N55),1))</f>
        <v>0</v>
      </c>
      <c r="R55" s="69">
        <f>IF(P55&lt;9,0,+SMALL((F55,G55,H55,I55,J55,K55,L55,M55,N55,O55),2))</f>
        <v>0</v>
      </c>
      <c r="S55" s="69">
        <f>IF(P55&lt;10,0,+SMALL((G55,H55,I55,J55,K55,L55,M55,N55,O55,P55),3))</f>
        <v>0</v>
      </c>
      <c r="T55" s="69">
        <f t="shared" si="6"/>
        <v>36</v>
      </c>
      <c r="U55" s="45">
        <f t="shared" si="7"/>
        <v>50</v>
      </c>
      <c r="V55" s="15"/>
    </row>
    <row r="56" spans="2:22">
      <c r="B56" s="60" t="s">
        <v>269</v>
      </c>
      <c r="C56" s="45"/>
      <c r="D56" s="108" t="s">
        <v>270</v>
      </c>
      <c r="E56" s="45"/>
      <c r="F56" s="45"/>
      <c r="G56" s="45"/>
      <c r="H56" s="45"/>
      <c r="I56" s="45">
        <v>36</v>
      </c>
      <c r="J56" s="45"/>
      <c r="K56" s="45"/>
      <c r="L56" s="45"/>
      <c r="M56" s="45"/>
      <c r="N56" s="45"/>
      <c r="O56" s="69">
        <f t="shared" si="4"/>
        <v>36</v>
      </c>
      <c r="P56" s="66">
        <f t="shared" si="5"/>
        <v>1</v>
      </c>
      <c r="Q56" s="69">
        <f>IF(P56&lt;8,0,+SMALL((E56,F56,G56,H56,I56,J56,K56,L56,M56,N56),1))</f>
        <v>0</v>
      </c>
      <c r="R56" s="69">
        <f>IF(P56&lt;9,0,+SMALL((F56,G56,H56,I56,J56,K56,L56,M56,N56,O56),2))</f>
        <v>0</v>
      </c>
      <c r="S56" s="69">
        <f>IF(P56&lt;10,0,+SMALL((G56,H56,I56,J56,K56,L56,M56,N56,O56,P56),3))</f>
        <v>0</v>
      </c>
      <c r="T56" s="69">
        <f t="shared" si="6"/>
        <v>36</v>
      </c>
      <c r="U56" s="45">
        <f t="shared" si="7"/>
        <v>50</v>
      </c>
      <c r="V56" s="15"/>
    </row>
    <row r="57" spans="2:22">
      <c r="B57" s="60" t="s">
        <v>251</v>
      </c>
      <c r="C57" s="45"/>
      <c r="D57" s="89" t="s">
        <v>132</v>
      </c>
      <c r="E57" s="45"/>
      <c r="F57" s="45"/>
      <c r="G57" s="45"/>
      <c r="H57" s="45">
        <v>35</v>
      </c>
      <c r="I57" s="45"/>
      <c r="J57" s="45"/>
      <c r="K57" s="45"/>
      <c r="L57" s="45"/>
      <c r="M57" s="45"/>
      <c r="N57" s="45"/>
      <c r="O57" s="69">
        <f t="shared" si="4"/>
        <v>35</v>
      </c>
      <c r="P57" s="66">
        <f t="shared" si="5"/>
        <v>1</v>
      </c>
      <c r="Q57" s="69">
        <f>IF(P57&lt;8,0,+SMALL((E57,F57,G57,H57,I57,J57,K57,L57,M57,N57),1))</f>
        <v>0</v>
      </c>
      <c r="R57" s="69">
        <f>IF(P57&lt;9,0,+SMALL((F57,G57,H57,I57,J57,K57,L57,M57,N57,O57),2))</f>
        <v>0</v>
      </c>
      <c r="S57" s="69">
        <f>IF(P57&lt;10,0,+SMALL((G57,H57,I57,J57,K57,L57,M57,N57,O57,P57),3))</f>
        <v>0</v>
      </c>
      <c r="T57" s="69">
        <f t="shared" si="6"/>
        <v>35</v>
      </c>
      <c r="U57" s="45">
        <f t="shared" si="7"/>
        <v>52</v>
      </c>
      <c r="V57" s="15"/>
    </row>
    <row r="58" spans="2:22">
      <c r="B58" s="60" t="s">
        <v>218</v>
      </c>
      <c r="C58" s="45"/>
      <c r="D58" s="89" t="s">
        <v>132</v>
      </c>
      <c r="E58" s="45"/>
      <c r="F58" s="45">
        <v>34</v>
      </c>
      <c r="G58" s="45"/>
      <c r="H58" s="45"/>
      <c r="I58" s="45"/>
      <c r="J58" s="45"/>
      <c r="K58" s="45"/>
      <c r="L58" s="45"/>
      <c r="M58" s="45"/>
      <c r="N58" s="45"/>
      <c r="O58" s="69">
        <f t="shared" si="4"/>
        <v>34</v>
      </c>
      <c r="P58" s="66">
        <f t="shared" si="5"/>
        <v>1</v>
      </c>
      <c r="Q58" s="69">
        <f>IF(P58&lt;8,0,+SMALL((E58,F58,G58,H58,I58,J58,K58,L58,M58,N58),1))</f>
        <v>0</v>
      </c>
      <c r="R58" s="69">
        <f>IF(P58&lt;9,0,+SMALL((F58,G58,H58,I58,J58,K58,L58,M58,N58,O58),2))</f>
        <v>0</v>
      </c>
      <c r="S58" s="69">
        <f>IF(P58&lt;10,0,+SMALL((G58,H58,I58,J58,K58,L58,M58,N58,O58,P58),3))</f>
        <v>0</v>
      </c>
      <c r="T58" s="69">
        <f t="shared" si="6"/>
        <v>34</v>
      </c>
      <c r="U58" s="45">
        <f t="shared" si="7"/>
        <v>53</v>
      </c>
      <c r="V58" s="15"/>
    </row>
    <row r="59" spans="2:22">
      <c r="B59" s="108" t="s">
        <v>232</v>
      </c>
      <c r="C59" s="45"/>
      <c r="D59" s="94" t="s">
        <v>20</v>
      </c>
      <c r="E59" s="45"/>
      <c r="F59" s="45"/>
      <c r="G59" s="45">
        <v>33</v>
      </c>
      <c r="H59" s="45"/>
      <c r="I59" s="45"/>
      <c r="J59" s="45"/>
      <c r="K59" s="45"/>
      <c r="L59" s="45"/>
      <c r="M59" s="45"/>
      <c r="N59" s="45"/>
      <c r="O59" s="69">
        <f t="shared" si="4"/>
        <v>33</v>
      </c>
      <c r="P59" s="66">
        <f t="shared" si="5"/>
        <v>1</v>
      </c>
      <c r="Q59" s="69">
        <f>IF(P59&lt;8,0,+SMALL((E59,F59,G59,H59,I59,J59,K59,L59,M59,N59),1))</f>
        <v>0</v>
      </c>
      <c r="R59" s="69">
        <f>IF(P59&lt;9,0,+SMALL((F59,G59,H59,I59,J59,K59,L59,M59,N59,O59),2))</f>
        <v>0</v>
      </c>
      <c r="S59" s="69">
        <f>IF(P59&lt;10,0,+SMALL((G59,H59,I59,J59,K59,L59,M59,N59,O59,P59),3))</f>
        <v>0</v>
      </c>
      <c r="T59" s="69">
        <f t="shared" si="6"/>
        <v>33</v>
      </c>
      <c r="U59" s="45">
        <f t="shared" si="7"/>
        <v>54</v>
      </c>
      <c r="V59" s="15"/>
    </row>
    <row r="60" spans="2:22">
      <c r="B60" s="108" t="s">
        <v>235</v>
      </c>
      <c r="C60" s="45"/>
      <c r="D60" s="94" t="s">
        <v>20</v>
      </c>
      <c r="E60" s="45"/>
      <c r="F60" s="45"/>
      <c r="G60" s="45">
        <v>33</v>
      </c>
      <c r="H60" s="45"/>
      <c r="I60" s="45"/>
      <c r="J60" s="45"/>
      <c r="K60" s="45"/>
      <c r="L60" s="45"/>
      <c r="M60" s="45"/>
      <c r="N60" s="45"/>
      <c r="O60" s="69">
        <f t="shared" si="4"/>
        <v>33</v>
      </c>
      <c r="P60" s="66">
        <f t="shared" si="5"/>
        <v>1</v>
      </c>
      <c r="Q60" s="69">
        <f>IF(P60&lt;8,0,+SMALL((E60,F60,G60,H60,I60,J60,K60,L60,M60,N60),1))</f>
        <v>0</v>
      </c>
      <c r="R60" s="69">
        <f>IF(P60&lt;9,0,+SMALL((F60,G60,H60,I60,J60,K60,L60,M60,N60,O60),2))</f>
        <v>0</v>
      </c>
      <c r="S60" s="69">
        <f>IF(P60&lt;10,0,+SMALL((G60,H60,I60,J60,K60,L60,M60,N60,O60,P60),3))</f>
        <v>0</v>
      </c>
      <c r="T60" s="69">
        <f t="shared" si="6"/>
        <v>33</v>
      </c>
      <c r="U60" s="45">
        <f t="shared" si="7"/>
        <v>54</v>
      </c>
      <c r="V60" s="15"/>
    </row>
    <row r="61" spans="2:22">
      <c r="B61" s="60" t="s">
        <v>96</v>
      </c>
      <c r="C61" s="45"/>
      <c r="D61" s="63" t="s">
        <v>27</v>
      </c>
      <c r="E61" s="45">
        <v>33</v>
      </c>
      <c r="F61" s="45"/>
      <c r="G61" s="45"/>
      <c r="H61" s="45"/>
      <c r="I61" s="45"/>
      <c r="J61" s="45"/>
      <c r="K61" s="45"/>
      <c r="L61" s="45"/>
      <c r="M61" s="45"/>
      <c r="N61" s="45"/>
      <c r="O61" s="69">
        <f t="shared" si="4"/>
        <v>33</v>
      </c>
      <c r="P61" s="66">
        <f t="shared" si="5"/>
        <v>1</v>
      </c>
      <c r="Q61" s="69">
        <f>IF(P61&lt;8,0,+SMALL((E61,F61,G61,H61,I61,J61,K61,L61,M61,N61),1))</f>
        <v>0</v>
      </c>
      <c r="R61" s="69">
        <f>IF(P61&lt;9,0,+SMALL((F61,G61,H61,I61,J61,K61,L61,M61,N61,O61),2))</f>
        <v>0</v>
      </c>
      <c r="S61" s="69">
        <f>IF(P61&lt;10,0,+SMALL((G61,H61,I61,J61,K61,L61,M61,N61,O61,P61),3))</f>
        <v>0</v>
      </c>
      <c r="T61" s="69">
        <f t="shared" si="6"/>
        <v>33</v>
      </c>
      <c r="U61" s="45">
        <f t="shared" si="7"/>
        <v>54</v>
      </c>
      <c r="V61" s="15"/>
    </row>
    <row r="62" spans="2:22">
      <c r="B62" s="60" t="s">
        <v>300</v>
      </c>
      <c r="C62" s="45"/>
      <c r="D62" s="62" t="s">
        <v>9</v>
      </c>
      <c r="E62" s="45"/>
      <c r="F62" s="45"/>
      <c r="G62" s="45"/>
      <c r="H62" s="45"/>
      <c r="I62" s="45"/>
      <c r="J62" s="45"/>
      <c r="K62" s="45">
        <v>33</v>
      </c>
      <c r="L62" s="45"/>
      <c r="M62" s="45"/>
      <c r="N62" s="45"/>
      <c r="O62" s="69">
        <f t="shared" si="4"/>
        <v>33</v>
      </c>
      <c r="P62" s="66">
        <f t="shared" si="5"/>
        <v>1</v>
      </c>
      <c r="Q62" s="69">
        <f>IF(P62&lt;8,0,+SMALL((E62,F62,G62,H62,I62,J62,K62,L62,M62,N62),1))</f>
        <v>0</v>
      </c>
      <c r="R62" s="69">
        <f>IF(P62&lt;9,0,+SMALL((F62,G62,H62,I62,J62,K62,L62,M62,N62,O62),2))</f>
        <v>0</v>
      </c>
      <c r="S62" s="69">
        <f>IF(P62&lt;10,0,+SMALL((G62,H62,I62,J62,K62,L62,M62,N62,O62,P62),3))</f>
        <v>0</v>
      </c>
      <c r="T62" s="69">
        <f t="shared" si="6"/>
        <v>33</v>
      </c>
      <c r="U62" s="45">
        <f t="shared" si="7"/>
        <v>54</v>
      </c>
      <c r="V62" s="15"/>
    </row>
    <row r="63" spans="2:22">
      <c r="B63" s="60" t="s">
        <v>252</v>
      </c>
      <c r="C63" s="45"/>
      <c r="D63" s="89" t="s">
        <v>132</v>
      </c>
      <c r="E63" s="45"/>
      <c r="F63" s="45"/>
      <c r="G63" s="45"/>
      <c r="H63" s="45">
        <v>32</v>
      </c>
      <c r="I63" s="45"/>
      <c r="J63" s="45"/>
      <c r="K63" s="45"/>
      <c r="L63" s="45"/>
      <c r="M63" s="45"/>
      <c r="N63" s="45"/>
      <c r="O63" s="69">
        <f t="shared" si="4"/>
        <v>32</v>
      </c>
      <c r="P63" s="66">
        <f t="shared" si="5"/>
        <v>1</v>
      </c>
      <c r="Q63" s="69">
        <f>IF(P63&lt;8,0,+SMALL((E63,F63,G63,H63,I63,J63,K63,L63,M63,N63),1))</f>
        <v>0</v>
      </c>
      <c r="R63" s="69">
        <f>IF(P63&lt;9,0,+SMALL((F63,G63,H63,I63,J63,K63,L63,M63,N63,O63),2))</f>
        <v>0</v>
      </c>
      <c r="S63" s="69">
        <f>IF(P63&lt;10,0,+SMALL((G63,H63,I63,J63,K63,L63,M63,N63,O63,P63),3))</f>
        <v>0</v>
      </c>
      <c r="T63" s="69">
        <f t="shared" si="6"/>
        <v>32</v>
      </c>
      <c r="U63" s="45">
        <f t="shared" si="7"/>
        <v>58</v>
      </c>
      <c r="V63" s="15"/>
    </row>
    <row r="64" spans="2:22">
      <c r="B64" s="60" t="s">
        <v>280</v>
      </c>
      <c r="C64" s="45"/>
      <c r="D64" s="61" t="s">
        <v>5</v>
      </c>
      <c r="E64" s="45"/>
      <c r="F64" s="45"/>
      <c r="G64" s="45"/>
      <c r="H64" s="45"/>
      <c r="I64" s="45"/>
      <c r="J64" s="45">
        <v>32</v>
      </c>
      <c r="K64" s="45"/>
      <c r="L64" s="45"/>
      <c r="M64" s="45"/>
      <c r="N64" s="45"/>
      <c r="O64" s="69">
        <f t="shared" si="4"/>
        <v>32</v>
      </c>
      <c r="P64" s="66">
        <f t="shared" si="5"/>
        <v>1</v>
      </c>
      <c r="Q64" s="69">
        <f>IF(P64&lt;8,0,+SMALL((E64,F64,G64,H64,I64,J64,K64,L64,M64,N64),1))</f>
        <v>0</v>
      </c>
      <c r="R64" s="69">
        <f>IF(P64&lt;9,0,+SMALL((F64,G64,H64,I64,J64,K64,L64,M64,N64,O64),2))</f>
        <v>0</v>
      </c>
      <c r="S64" s="69">
        <f>IF(P64&lt;10,0,+SMALL((G64,H64,I64,J64,K64,L64,M64,N64,O64,P64),3))</f>
        <v>0</v>
      </c>
      <c r="T64" s="69">
        <f t="shared" si="6"/>
        <v>32</v>
      </c>
      <c r="U64" s="45">
        <f t="shared" si="7"/>
        <v>58</v>
      </c>
      <c r="V64" s="15"/>
    </row>
    <row r="65" spans="2:22">
      <c r="B65" s="60" t="s">
        <v>278</v>
      </c>
      <c r="C65" s="45"/>
      <c r="D65" s="89" t="s">
        <v>132</v>
      </c>
      <c r="E65" s="45"/>
      <c r="F65" s="45"/>
      <c r="G65" s="45"/>
      <c r="H65" s="45">
        <v>0</v>
      </c>
      <c r="I65" s="45"/>
      <c r="J65" s="45">
        <v>30</v>
      </c>
      <c r="K65" s="45"/>
      <c r="L65" s="45"/>
      <c r="M65" s="45"/>
      <c r="N65" s="45"/>
      <c r="O65" s="69">
        <f t="shared" si="4"/>
        <v>30</v>
      </c>
      <c r="P65" s="66">
        <f t="shared" si="5"/>
        <v>2</v>
      </c>
      <c r="Q65" s="69">
        <f>IF(P65&lt;8,0,+SMALL((E65,F65,G65,H65,I65,J65,K65,L65,M65,N65),1))</f>
        <v>0</v>
      </c>
      <c r="R65" s="69">
        <f>IF(P65&lt;9,0,+SMALL((F65,G65,H65,I65,J65,K65,L65,M65,N65,O65),2))</f>
        <v>0</v>
      </c>
      <c r="S65" s="69">
        <f>IF(P65&lt;10,0,+SMALL((G65,H65,I65,J65,K65,L65,M65,N65,O65,P65),3))</f>
        <v>0</v>
      </c>
      <c r="T65" s="69">
        <f t="shared" si="6"/>
        <v>30</v>
      </c>
      <c r="U65" s="45">
        <f t="shared" si="7"/>
        <v>60</v>
      </c>
      <c r="V65" s="15"/>
    </row>
    <row r="66" spans="2:22">
      <c r="B66" s="108" t="s">
        <v>234</v>
      </c>
      <c r="C66" s="45"/>
      <c r="D66" s="94" t="s">
        <v>20</v>
      </c>
      <c r="E66" s="45"/>
      <c r="F66" s="45"/>
      <c r="G66" s="45">
        <v>30</v>
      </c>
      <c r="H66" s="45"/>
      <c r="I66" s="45"/>
      <c r="J66" s="45"/>
      <c r="K66" s="45"/>
      <c r="L66" s="45"/>
      <c r="M66" s="45"/>
      <c r="N66" s="45"/>
      <c r="O66" s="69">
        <f t="shared" si="4"/>
        <v>30</v>
      </c>
      <c r="P66" s="66">
        <f t="shared" si="5"/>
        <v>1</v>
      </c>
      <c r="Q66" s="69">
        <f>IF(P66&lt;8,0,+SMALL((E66,F66,G66,H66,I66,J66,K66,L66,M66,N66),1))</f>
        <v>0</v>
      </c>
      <c r="R66" s="69">
        <f>IF(P66&lt;9,0,+SMALL((F66,G66,H66,I66,J66,K66,L66,M66,N66,O66),2))</f>
        <v>0</v>
      </c>
      <c r="S66" s="69">
        <f>IF(P66&lt;10,0,+SMALL((G66,H66,I66,J66,K66,L66,M66,N66,O66,P66),3))</f>
        <v>0</v>
      </c>
      <c r="T66" s="69">
        <f t="shared" si="6"/>
        <v>30</v>
      </c>
      <c r="U66" s="45">
        <f t="shared" si="7"/>
        <v>60</v>
      </c>
    </row>
    <row r="67" spans="2:22">
      <c r="B67" s="108" t="s">
        <v>236</v>
      </c>
      <c r="C67" s="45"/>
      <c r="D67" s="94" t="s">
        <v>20</v>
      </c>
      <c r="E67" s="45"/>
      <c r="F67" s="45"/>
      <c r="G67" s="45">
        <v>28</v>
      </c>
      <c r="H67" s="45"/>
      <c r="I67" s="45"/>
      <c r="J67" s="45"/>
      <c r="K67" s="45"/>
      <c r="L67" s="45"/>
      <c r="M67" s="45"/>
      <c r="N67" s="45"/>
      <c r="O67" s="69">
        <f t="shared" si="4"/>
        <v>28</v>
      </c>
      <c r="P67" s="66">
        <f t="shared" si="5"/>
        <v>1</v>
      </c>
      <c r="Q67" s="69">
        <f>IF(P67&lt;8,0,+SMALL((E67,F67,G67,H67,I67,J67,K67,L67,M67,N67),1))</f>
        <v>0</v>
      </c>
      <c r="R67" s="69">
        <f>IF(P67&lt;9,0,+SMALL((F67,G67,H67,I67,J67,K67,L67,M67,N67,O67),2))</f>
        <v>0</v>
      </c>
      <c r="S67" s="69">
        <f>IF(P67&lt;10,0,+SMALL((G67,H67,I67,J67,K67,L67,M67,N67,O67,P67),3))</f>
        <v>0</v>
      </c>
      <c r="T67" s="69">
        <f t="shared" si="6"/>
        <v>28</v>
      </c>
      <c r="U67" s="45">
        <f t="shared" si="7"/>
        <v>62</v>
      </c>
      <c r="V67" s="15"/>
    </row>
    <row r="68" spans="2:22">
      <c r="B68" s="108" t="s">
        <v>237</v>
      </c>
      <c r="C68" s="45"/>
      <c r="D68" s="94" t="s">
        <v>20</v>
      </c>
      <c r="E68" s="45"/>
      <c r="F68" s="45"/>
      <c r="G68" s="45">
        <v>28</v>
      </c>
      <c r="H68" s="45"/>
      <c r="I68" s="45"/>
      <c r="J68" s="45"/>
      <c r="K68" s="45"/>
      <c r="L68" s="45"/>
      <c r="M68" s="45"/>
      <c r="N68" s="45"/>
      <c r="O68" s="69">
        <f t="shared" si="4"/>
        <v>28</v>
      </c>
      <c r="P68" s="66">
        <f t="shared" si="5"/>
        <v>1</v>
      </c>
      <c r="Q68" s="69">
        <f>IF(P68&lt;8,0,+SMALL((E68,F68,G68,H68,I68,J68,K68,L68,M68,N68),1))</f>
        <v>0</v>
      </c>
      <c r="R68" s="69">
        <f>IF(P68&lt;9,0,+SMALL((F68,G68,H68,I68,J68,K68,L68,M68,N68,O68),2))</f>
        <v>0</v>
      </c>
      <c r="S68" s="69">
        <f>IF(P68&lt;10,0,+SMALL((G68,H68,I68,J68,K68,L68,M68,N68,O68,P68),3))</f>
        <v>0</v>
      </c>
      <c r="T68" s="69">
        <f t="shared" si="6"/>
        <v>28</v>
      </c>
      <c r="U68" s="45">
        <f t="shared" si="7"/>
        <v>62</v>
      </c>
      <c r="V68" s="15"/>
    </row>
    <row r="69" spans="2:22">
      <c r="B69" s="60" t="s">
        <v>311</v>
      </c>
      <c r="C69" s="45"/>
      <c r="D69" s="89" t="s">
        <v>132</v>
      </c>
      <c r="E69" s="45"/>
      <c r="F69" s="45"/>
      <c r="G69" s="45"/>
      <c r="H69" s="45"/>
      <c r="I69" s="45"/>
      <c r="J69" s="45"/>
      <c r="K69" s="45"/>
      <c r="L69" s="45"/>
      <c r="M69" s="45"/>
      <c r="N69" s="45">
        <v>26</v>
      </c>
      <c r="O69" s="69">
        <f t="shared" si="4"/>
        <v>26</v>
      </c>
      <c r="P69" s="66">
        <f t="shared" si="5"/>
        <v>1</v>
      </c>
      <c r="Q69" s="69">
        <f>IF(P69&lt;8,0,+SMALL((E69,F69,G69,H69,I69,J69,K69,L69,M69,N69),1))</f>
        <v>0</v>
      </c>
      <c r="R69" s="69">
        <f>IF(P69&lt;9,0,+SMALL((F69,G69,H69,I69,J69,K69,L69,M69,N69,O69),2))</f>
        <v>0</v>
      </c>
      <c r="S69" s="69">
        <f>IF(P69&lt;10,0,+SMALL((G69,H69,I69,J69,K69,L69,M69,N69,O69,P69),3))</f>
        <v>0</v>
      </c>
      <c r="T69" s="69">
        <f t="shared" si="6"/>
        <v>26</v>
      </c>
      <c r="U69" s="45">
        <f t="shared" si="7"/>
        <v>64</v>
      </c>
      <c r="V69" s="15"/>
    </row>
    <row r="70" spans="2:22">
      <c r="B70" s="60" t="s">
        <v>271</v>
      </c>
      <c r="C70" s="45"/>
      <c r="D70" s="108" t="s">
        <v>270</v>
      </c>
      <c r="E70" s="45"/>
      <c r="F70" s="45"/>
      <c r="G70" s="45"/>
      <c r="H70" s="45"/>
      <c r="I70" s="45">
        <v>24</v>
      </c>
      <c r="J70" s="45"/>
      <c r="K70" s="45"/>
      <c r="L70" s="45"/>
      <c r="M70" s="45"/>
      <c r="N70" s="45"/>
      <c r="O70" s="69">
        <f t="shared" ref="O70:O74" si="8">SUM(E70:N70)</f>
        <v>24</v>
      </c>
      <c r="P70" s="66">
        <f t="shared" si="5"/>
        <v>1</v>
      </c>
      <c r="Q70" s="69">
        <f>IF(P70&lt;8,0,+SMALL((E70,F70,G70,H70,I70,J70,K70,L70,M70,N70),1))</f>
        <v>0</v>
      </c>
      <c r="R70" s="69">
        <f>IF(P70&lt;9,0,+SMALL((F70,G70,H70,I70,J70,K70,L70,M70,N70,O70),2))</f>
        <v>0</v>
      </c>
      <c r="S70" s="69">
        <f>IF(P70&lt;10,0,+SMALL((G70,H70,I70,J70,K70,L70,M70,N70,O70,P70),3))</f>
        <v>0</v>
      </c>
      <c r="T70" s="69">
        <f t="shared" ref="T70:T74" si="9">O70-Q70-R70-S70</f>
        <v>24</v>
      </c>
      <c r="U70" s="45">
        <f t="shared" ref="U70:U74" si="10">RANK(T70,$T$6:$T$74,0)</f>
        <v>65</v>
      </c>
      <c r="V70" s="15"/>
    </row>
    <row r="71" spans="2:22">
      <c r="B71" s="60" t="s">
        <v>170</v>
      </c>
      <c r="C71" s="45"/>
      <c r="D71" s="63" t="s">
        <v>27</v>
      </c>
      <c r="E71" s="45">
        <v>24</v>
      </c>
      <c r="F71" s="45"/>
      <c r="G71" s="45"/>
      <c r="H71" s="45"/>
      <c r="I71" s="45"/>
      <c r="J71" s="45"/>
      <c r="K71" s="45"/>
      <c r="L71" s="45"/>
      <c r="M71" s="45"/>
      <c r="N71" s="45"/>
      <c r="O71" s="69">
        <f t="shared" si="8"/>
        <v>24</v>
      </c>
      <c r="P71" s="66">
        <f t="shared" si="5"/>
        <v>1</v>
      </c>
      <c r="Q71" s="69">
        <f>IF(P71&lt;8,0,+SMALL((E71,F71,G71,H71,I71,J71,K71,L71,M71,N71),1))</f>
        <v>0</v>
      </c>
      <c r="R71" s="69">
        <f>IF(P71&lt;9,0,+SMALL((F71,G71,H71,I71,J71,K71,L71,M71,N71,O71),2))</f>
        <v>0</v>
      </c>
      <c r="S71" s="69">
        <f>IF(P71&lt;10,0,+SMALL((G71,H71,I71,J71,K71,L71,M71,N71,O71,P71),3))</f>
        <v>0</v>
      </c>
      <c r="T71" s="69">
        <f t="shared" si="9"/>
        <v>24</v>
      </c>
      <c r="U71" s="45">
        <f t="shared" si="10"/>
        <v>65</v>
      </c>
      <c r="V71" s="15"/>
    </row>
    <row r="72" spans="2:22">
      <c r="B72" s="60" t="s">
        <v>168</v>
      </c>
      <c r="C72" s="45"/>
      <c r="D72" s="61" t="s">
        <v>5</v>
      </c>
      <c r="E72" s="45">
        <v>18</v>
      </c>
      <c r="F72" s="45"/>
      <c r="G72" s="45"/>
      <c r="H72" s="45"/>
      <c r="I72" s="45"/>
      <c r="J72" s="45"/>
      <c r="K72" s="45"/>
      <c r="L72" s="45"/>
      <c r="M72" s="45"/>
      <c r="N72" s="45"/>
      <c r="O72" s="69">
        <f t="shared" si="8"/>
        <v>18</v>
      </c>
      <c r="P72" s="66">
        <f t="shared" si="5"/>
        <v>1</v>
      </c>
      <c r="Q72" s="69">
        <f>IF(P72&lt;8,0,+SMALL((E72,F72,G72,H72,I72,J72,K72,L72,M72,N72),1))</f>
        <v>0</v>
      </c>
      <c r="R72" s="69">
        <f>IF(P72&lt;9,0,+SMALL((F72,G72,H72,I72,J72,K72,L72,M72,N72,O72),2))</f>
        <v>0</v>
      </c>
      <c r="S72" s="69">
        <f>IF(P72&lt;10,0,+SMALL((G72,H72,I72,J72,K72,L72,M72,N72,O72,P72),3))</f>
        <v>0</v>
      </c>
      <c r="T72" s="69">
        <f t="shared" si="9"/>
        <v>18</v>
      </c>
      <c r="U72" s="45">
        <f t="shared" si="10"/>
        <v>67</v>
      </c>
      <c r="V72" s="15"/>
    </row>
    <row r="73" spans="2:22">
      <c r="B73" s="60" t="s">
        <v>133</v>
      </c>
      <c r="C73" s="45"/>
      <c r="D73" s="94" t="s">
        <v>20</v>
      </c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69">
        <f t="shared" si="8"/>
        <v>0</v>
      </c>
      <c r="P73" s="66">
        <f t="shared" si="5"/>
        <v>0</v>
      </c>
      <c r="Q73" s="69">
        <f>IF(P73&lt;8,0,+SMALL((E73,F73,G73,H73,I73,J73,K73,L73,M73,N73),1))</f>
        <v>0</v>
      </c>
      <c r="R73" s="69">
        <f>IF(P73&lt;9,0,+SMALL((F73,G73,H73,I73,J73,K73,L73,M73,N73,O73),2))</f>
        <v>0</v>
      </c>
      <c r="S73" s="69">
        <f>IF(P73&lt;10,0,+SMALL((G73,H73,I73,J73,K73,L73,M73,N73,O73,P73),3))</f>
        <v>0</v>
      </c>
      <c r="T73" s="69">
        <f t="shared" si="9"/>
        <v>0</v>
      </c>
      <c r="U73" s="45">
        <f t="shared" si="10"/>
        <v>68</v>
      </c>
      <c r="V73" s="15"/>
    </row>
    <row r="74" spans="2:22">
      <c r="B74" s="60" t="s">
        <v>100</v>
      </c>
      <c r="C74" s="45"/>
      <c r="D74" s="96" t="s">
        <v>12</v>
      </c>
      <c r="E74" s="45">
        <v>0</v>
      </c>
      <c r="F74" s="45"/>
      <c r="G74" s="45"/>
      <c r="H74" s="45"/>
      <c r="I74" s="45"/>
      <c r="J74" s="45"/>
      <c r="K74" s="45"/>
      <c r="L74" s="45"/>
      <c r="M74" s="45"/>
      <c r="N74" s="45"/>
      <c r="O74" s="69">
        <f t="shared" si="8"/>
        <v>0</v>
      </c>
      <c r="P74" s="66">
        <f t="shared" si="5"/>
        <v>1</v>
      </c>
      <c r="Q74" s="69">
        <f>IF(P74&lt;8,0,+SMALL((E74,F74,G74,H74,I74,J74,K74,L74,M74,N74),1))</f>
        <v>0</v>
      </c>
      <c r="R74" s="69">
        <f>IF(P74&lt;9,0,+SMALL((F74,G74,H74,I74,J74,K74,L74,M74,N74,O74),2))</f>
        <v>0</v>
      </c>
      <c r="S74" s="69">
        <f>IF(P74&lt;10,0,+SMALL((G74,H74,I74,J74,K74,L74,M74,N74,O74,P74),3))</f>
        <v>0</v>
      </c>
      <c r="T74" s="69">
        <f t="shared" si="9"/>
        <v>0</v>
      </c>
      <c r="U74" s="45">
        <f t="shared" si="10"/>
        <v>68</v>
      </c>
      <c r="V74" s="15"/>
    </row>
  </sheetData>
  <sortState ref="B6:U74">
    <sortCondition ref="U6:U74"/>
  </sortState>
  <mergeCells count="21">
    <mergeCell ref="K4:K5"/>
    <mergeCell ref="B2:C2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R4:R5"/>
    <mergeCell ref="S4:S5"/>
    <mergeCell ref="T4:T5"/>
    <mergeCell ref="U4:U5"/>
    <mergeCell ref="L4:L5"/>
    <mergeCell ref="M4:M5"/>
    <mergeCell ref="N4:N5"/>
    <mergeCell ref="O4:O5"/>
    <mergeCell ref="P4:P5"/>
    <mergeCell ref="Q4:Q5"/>
  </mergeCells>
  <conditionalFormatting sqref="U6:U74">
    <cfRule type="cellIs" dxfId="19" priority="1" operator="equal">
      <formula>3</formula>
    </cfRule>
    <cfRule type="cellIs" dxfId="18" priority="2" operator="equal">
      <formula>2</formula>
    </cfRule>
    <cfRule type="cellIs" dxfId="17" priority="3" operator="equal">
      <formula>1</formula>
    </cfRule>
    <cfRule type="cellIs" dxfId="16" priority="4" operator="between">
      <formula>1</formula>
      <formula>3</formula>
    </cfRule>
  </conditionalFormatting>
  <pageMargins left="0" right="0" top="0" bottom="0" header="0" footer="0"/>
  <pageSetup paperSize="9" orientation="landscape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T51"/>
  <sheetViews>
    <sheetView zoomScale="82" zoomScaleNormal="82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Q7" sqref="AQ7"/>
    </sheetView>
  </sheetViews>
  <sheetFormatPr baseColWidth="10" defaultColWidth="11.44140625" defaultRowHeight="14.4"/>
  <cols>
    <col min="1" max="1" width="3.44140625" style="4" customWidth="1"/>
    <col min="2" max="2" width="23.5546875" style="4" customWidth="1"/>
    <col min="3" max="3" width="5.33203125" style="5" customWidth="1"/>
    <col min="4" max="4" width="16" style="4" customWidth="1"/>
    <col min="5" max="34" width="3.88671875" style="11" customWidth="1"/>
    <col min="35" max="35" width="5.109375" style="11" customWidth="1"/>
    <col min="36" max="39" width="4.44140625" style="12" customWidth="1"/>
    <col min="40" max="40" width="8.44140625" style="12" customWidth="1"/>
    <col min="41" max="41" width="4.44140625" style="12" customWidth="1"/>
    <col min="42" max="42" width="2.88671875" style="12" customWidth="1"/>
    <col min="43" max="16384" width="11.44140625" style="9"/>
  </cols>
  <sheetData>
    <row r="1" spans="1:46" ht="15" thickBot="1"/>
    <row r="2" spans="1:46" ht="22.5" customHeight="1" thickBot="1">
      <c r="B2" s="303" t="s">
        <v>101</v>
      </c>
      <c r="C2" s="304"/>
      <c r="D2" s="39">
        <v>2022</v>
      </c>
      <c r="K2" s="14"/>
      <c r="L2" s="14"/>
      <c r="M2" s="14"/>
      <c r="N2" s="14"/>
      <c r="O2" s="14"/>
      <c r="P2" s="14"/>
      <c r="AK2" s="305" t="s">
        <v>81</v>
      </c>
      <c r="AL2" s="306"/>
      <c r="AM2" s="306"/>
      <c r="AN2" s="306"/>
      <c r="AO2" s="306"/>
    </row>
    <row r="3" spans="1:46" ht="15" thickBot="1"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46" ht="91.8" customHeight="1" thickBot="1">
      <c r="B4" s="215" t="s">
        <v>79</v>
      </c>
      <c r="C4" s="211" t="s">
        <v>65</v>
      </c>
      <c r="D4" s="213" t="s">
        <v>80</v>
      </c>
      <c r="E4" s="199" t="s">
        <v>111</v>
      </c>
      <c r="F4" s="200"/>
      <c r="G4" s="201"/>
      <c r="H4" s="202" t="s">
        <v>107</v>
      </c>
      <c r="I4" s="203"/>
      <c r="J4" s="204"/>
      <c r="K4" s="217" t="s">
        <v>109</v>
      </c>
      <c r="L4" s="218"/>
      <c r="M4" s="219"/>
      <c r="N4" s="220" t="s">
        <v>113</v>
      </c>
      <c r="O4" s="221"/>
      <c r="P4" s="222"/>
      <c r="Q4" s="223" t="s">
        <v>160</v>
      </c>
      <c r="R4" s="224"/>
      <c r="S4" s="225"/>
      <c r="T4" s="237" t="s">
        <v>106</v>
      </c>
      <c r="U4" s="238"/>
      <c r="V4" s="239"/>
      <c r="W4" s="226" t="s">
        <v>161</v>
      </c>
      <c r="X4" s="227"/>
      <c r="Y4" s="228"/>
      <c r="Z4" s="229" t="s">
        <v>163</v>
      </c>
      <c r="AA4" s="230"/>
      <c r="AB4" s="231"/>
      <c r="AC4" s="240" t="s">
        <v>112</v>
      </c>
      <c r="AD4" s="241"/>
      <c r="AE4" s="242"/>
      <c r="AF4" s="243" t="s">
        <v>108</v>
      </c>
      <c r="AG4" s="244"/>
      <c r="AH4" s="245"/>
      <c r="AI4" s="254" t="s">
        <v>64</v>
      </c>
      <c r="AJ4" s="273" t="s">
        <v>62</v>
      </c>
      <c r="AK4" s="296" t="s">
        <v>67</v>
      </c>
      <c r="AL4" s="250" t="s">
        <v>66</v>
      </c>
      <c r="AM4" s="248" t="s">
        <v>68</v>
      </c>
      <c r="AN4" s="246" t="s">
        <v>71</v>
      </c>
      <c r="AO4" s="235" t="s">
        <v>60</v>
      </c>
    </row>
    <row r="5" spans="1:46" s="12" customFormat="1" ht="15" thickBot="1">
      <c r="A5" s="4"/>
      <c r="B5" s="216"/>
      <c r="C5" s="212"/>
      <c r="D5" s="293"/>
      <c r="E5" s="42" t="s">
        <v>92</v>
      </c>
      <c r="F5" s="42" t="s">
        <v>93</v>
      </c>
      <c r="G5" s="42" t="s">
        <v>94</v>
      </c>
      <c r="H5" s="90" t="s">
        <v>92</v>
      </c>
      <c r="I5" s="90" t="s">
        <v>93</v>
      </c>
      <c r="J5" s="90" t="s">
        <v>94</v>
      </c>
      <c r="K5" s="90" t="s">
        <v>92</v>
      </c>
      <c r="L5" s="90" t="s">
        <v>93</v>
      </c>
      <c r="M5" s="90" t="s">
        <v>94</v>
      </c>
      <c r="N5" s="42" t="s">
        <v>92</v>
      </c>
      <c r="O5" s="91" t="s">
        <v>93</v>
      </c>
      <c r="P5" s="92" t="s">
        <v>94</v>
      </c>
      <c r="Q5" s="90" t="s">
        <v>92</v>
      </c>
      <c r="R5" s="90" t="s">
        <v>93</v>
      </c>
      <c r="S5" s="90" t="s">
        <v>94</v>
      </c>
      <c r="T5" s="42" t="s">
        <v>92</v>
      </c>
      <c r="U5" s="42" t="s">
        <v>93</v>
      </c>
      <c r="V5" s="42" t="s">
        <v>94</v>
      </c>
      <c r="W5" s="90" t="s">
        <v>92</v>
      </c>
      <c r="X5" s="90" t="s">
        <v>93</v>
      </c>
      <c r="Y5" s="90" t="s">
        <v>94</v>
      </c>
      <c r="Z5" s="90" t="s">
        <v>92</v>
      </c>
      <c r="AA5" s="90" t="s">
        <v>93</v>
      </c>
      <c r="AB5" s="90" t="s">
        <v>94</v>
      </c>
      <c r="AC5" s="90" t="s">
        <v>92</v>
      </c>
      <c r="AD5" s="90" t="s">
        <v>93</v>
      </c>
      <c r="AE5" s="90" t="s">
        <v>94</v>
      </c>
      <c r="AF5" s="42" t="s">
        <v>92</v>
      </c>
      <c r="AG5" s="42" t="s">
        <v>93</v>
      </c>
      <c r="AH5" s="42" t="s">
        <v>94</v>
      </c>
      <c r="AI5" s="255"/>
      <c r="AJ5" s="274"/>
      <c r="AK5" s="297"/>
      <c r="AL5" s="251"/>
      <c r="AM5" s="249"/>
      <c r="AN5" s="247"/>
      <c r="AO5" s="236"/>
      <c r="AQ5" s="15"/>
      <c r="AR5" s="15"/>
      <c r="AS5" s="15"/>
      <c r="AT5" s="15"/>
    </row>
    <row r="6" spans="1:46">
      <c r="B6" s="74" t="s">
        <v>11</v>
      </c>
      <c r="C6" s="8"/>
      <c r="D6" s="166" t="s">
        <v>9</v>
      </c>
      <c r="E6" s="8">
        <f>IF(VLOOKUP($B6,'Super Vétérans BRUT'!$B$6:$E$30,4,FALSE)="","",(VLOOKUP($B6,'Super Vétérans BRUT'!$B$6:$E$30,4,FALSE)))</f>
        <v>20</v>
      </c>
      <c r="F6" s="8">
        <f>IF(VLOOKUP($B6,'Super Vétérans NET'!$B$6:E$30,4,FALSE)="","",(VLOOKUP($B6,'Super Vétérans NET'!$B$6:$E$30,4,FALSE)))</f>
        <v>28</v>
      </c>
      <c r="G6" s="76">
        <f t="shared" ref="G6:G30" si="0">IF(F6="","",SUM(E6:F6))</f>
        <v>48</v>
      </c>
      <c r="H6" s="8" t="str">
        <f>IF(VLOOKUP($B6,'Super Vétérans BRUT'!$B$6:$F$30,5,FALSE)="","",(VLOOKUP($B6,'Super Vétérans BRUT'!$B$6:$F$30,5,FALSE)))</f>
        <v/>
      </c>
      <c r="I6" s="8" t="str">
        <f>IF(VLOOKUP($B6,'Super Vétérans NET'!$B$6:$F$30,5,FALSE)="","",(VLOOKUP($B6,'Super Vétérans NET'!$B$6:$F$30,5,FALSE)))</f>
        <v/>
      </c>
      <c r="J6" s="76" t="str">
        <f t="shared" ref="J6:J30" si="1">IF(I6="","",SUM(H6:I6))</f>
        <v/>
      </c>
      <c r="K6" s="8">
        <f>IF(VLOOKUP($B6,'Super Vétérans BRUT'!$B$6:$G$30,6,FALSE)="","",(VLOOKUP($B6,'Super Vétérans BRUT'!$B$6:$G$30,6,FALSE)))</f>
        <v>22</v>
      </c>
      <c r="L6" s="8">
        <f>IF(VLOOKUP($B6,'Super Vétérans NET'!$B$6:$G$30,6,FALSE)="","",(VLOOKUP($B6,'Super Vétérans NET'!$B$6:$G$30,6,FALSE)))</f>
        <v>30</v>
      </c>
      <c r="M6" s="76">
        <f t="shared" ref="M6:M30" si="2">IF(L6="","",SUM(K6:L6))</f>
        <v>52</v>
      </c>
      <c r="N6" s="8">
        <f>IF(VLOOKUP($B6,'Super Vétérans BRUT'!$B$6:$H$30,7,FALSE)="","",(VLOOKUP($B6,'Super Vétérans BRUT'!$B$6:$H$30,7,FALSE)))</f>
        <v>25</v>
      </c>
      <c r="O6" s="8">
        <f>IF(VLOOKUP($B6,'Super Vétérans NET'!$B$6:$H$30,7,FALSE)="","",(VLOOKUP($B6,'Super Vétérans NET'!$B$6:$H$30,7,FALSE)))</f>
        <v>34</v>
      </c>
      <c r="P6" s="76">
        <f t="shared" ref="P6:P30" si="3">IF(O6="","",SUM(N6:O6))</f>
        <v>59</v>
      </c>
      <c r="Q6" s="8">
        <f>IF(VLOOKUP($B6,'Super Vétérans BRUT'!$B$6:$J$30,8,FALSE)="","",(VLOOKUP($B6,'Super Vétérans BRUT'!$B$6:$J$30,8,FALSE)))</f>
        <v>22</v>
      </c>
      <c r="R6" s="8">
        <f>IF(VLOOKUP($B6,'Super Vétérans NET'!$B$6:$I$30,8,FALSE)="","",(VLOOKUP($B6,'Super Vétérans NET'!$B$6:$I$30,8,FALSE)))</f>
        <v>31</v>
      </c>
      <c r="S6" s="76">
        <f t="shared" ref="S6:S30" si="4">IF(R6="","",SUM(Q6:R6))</f>
        <v>53</v>
      </c>
      <c r="T6" s="8">
        <f>IF(VLOOKUP($B6,'Super Vétérans BRUT'!$B$6:$J$30,9,FALSE)="","",(VLOOKUP($B6,'Super Vétérans BRUT'!$B$6:$J$30,9,FALSE)))</f>
        <v>31</v>
      </c>
      <c r="U6" s="8">
        <f>IF(VLOOKUP($B6,'Super Vétérans NET'!$B$6:$J$30,9,FALSE)="","",(VLOOKUP($B6,'Super Vétérans NET'!$B$6:$J$30,9,FALSE)))</f>
        <v>39</v>
      </c>
      <c r="V6" s="76">
        <f t="shared" ref="V6:V30" si="5">IF(U6="","",SUM(T6:U6))</f>
        <v>70</v>
      </c>
      <c r="W6" s="8">
        <f>IF(VLOOKUP($B6,'Super Vétérans BRUT'!$B$6:$M$30,10,FALSE)="","",(VLOOKUP($B6,'Super Vétérans BRUT'!$B$6:$M$30,10,FALSE)))</f>
        <v>16</v>
      </c>
      <c r="X6" s="8">
        <f>IF(VLOOKUP($B6,'Super Vétérans NET'!$B$6:$K$30,10,FALSE)="","",(VLOOKUP($B6,'Super Vétérans NET'!$B$6:$K$30,10,FALSE)))</f>
        <v>23</v>
      </c>
      <c r="Y6" s="76">
        <f t="shared" ref="Y6:Y30" si="6">IF(X6="","",SUM(W6:X6))</f>
        <v>39</v>
      </c>
      <c r="Z6" s="8">
        <f>IF(VLOOKUP($B6,'Super Vétérans BRUT'!$B$6:$L$30,11,FALSE)="","",(VLOOKUP($B6,'Super Vétérans BRUT'!$B$6:$L$30,11,FALSE)))</f>
        <v>22</v>
      </c>
      <c r="AA6" s="8">
        <f>IF(VLOOKUP($B6,'Super Vétérans NET'!$B$6:$L$30,11,FALSE)="","",(VLOOKUP($B6,'Super Vétérans NET'!$B$6:$L$30,11,FALSE)))</f>
        <v>32</v>
      </c>
      <c r="AB6" s="76">
        <f t="shared" ref="AB6:AB30" si="7">IF(AA6="","",SUM(Z6:AA6))</f>
        <v>54</v>
      </c>
      <c r="AC6" s="8">
        <f>IF(VLOOKUP($B6,'Super Vétérans BRUT'!$B$6:$M$30,12,FALSE)="","",(VLOOKUP($B6,'Super Vétérans BRUT'!$B$6:$M$30,12,FALSE)))</f>
        <v>27</v>
      </c>
      <c r="AD6" s="8">
        <f>IF(VLOOKUP($B6,'Super Vétérans NET'!$B$6:$M$30,12,FALSE)="","",(VLOOKUP($B6,'Super Vétérans NET'!$B$6:$M$30,12,FALSE)))</f>
        <v>36</v>
      </c>
      <c r="AE6" s="76">
        <f t="shared" ref="AE6:AE30" si="8">IF(AD6="","",SUM(AC6:AD6))</f>
        <v>63</v>
      </c>
      <c r="AF6" s="8">
        <f>IF(VLOOKUP($B6,'Super Vétérans BRUT'!$B$6:$N$30,13,FALSE)="","",(VLOOKUP($B6,'Super Vétérans BRUT'!$B$6:$N$30,13,FALSE)))</f>
        <v>24</v>
      </c>
      <c r="AG6" s="8">
        <f>IF(VLOOKUP($B6,'Super Vétérans NET'!$B$6:$N$30,13,FALSE)="","",(VLOOKUP($B6,'Super Vétérans NET'!$B$6:$N$30,13,FALSE)))</f>
        <v>31</v>
      </c>
      <c r="AH6" s="76">
        <f t="shared" ref="AH6:AH30" si="9">IF(AG6="","",SUM(AF6:AG6))</f>
        <v>55</v>
      </c>
      <c r="AI6" s="76">
        <f t="shared" ref="AI6:AI30" si="10">SUM(G6,J6,M6,P6,S6,V6,Y6,AB6,AE6,AH6)</f>
        <v>493</v>
      </c>
      <c r="AJ6" s="24">
        <f t="shared" ref="AJ6:AJ30" si="11">+COUNT(G6,J6,M6,P6,S6,V6,Y6,AB6,AE6,AH6)</f>
        <v>9</v>
      </c>
      <c r="AK6" s="24">
        <f>IF(AJ6&lt;8,0,+SMALL(($G6,$J6,$M6,$P6,$S6,$V6,$Y6,$AB6,$AE6,$AH6),1))</f>
        <v>39</v>
      </c>
      <c r="AL6" s="24">
        <f>IF(AJ6&lt;9,0,+SMALL(($G6,$J6,$M6,$P6,$S6,$V6,$Y6,$AB6,$AE6,$AH6),2))</f>
        <v>48</v>
      </c>
      <c r="AM6" s="24">
        <f>IF(AJ6&lt;10,0,+SMALL(($G6,$J6,$M6,$P6,$S6,$V6,$Y6,$AB6,$AE6,$AH6),3))</f>
        <v>0</v>
      </c>
      <c r="AN6" s="24">
        <f t="shared" ref="AN6:AN30" si="12">AI6-AK6-AL6-AM6</f>
        <v>406</v>
      </c>
      <c r="AO6" s="24">
        <f t="shared" ref="AO6:AO30" si="13">RANK(AN6,$AN$6:$AN$30,0)</f>
        <v>1</v>
      </c>
      <c r="AQ6" s="15"/>
      <c r="AR6" s="15"/>
      <c r="AS6" s="15"/>
      <c r="AT6" s="15"/>
    </row>
    <row r="7" spans="1:46" s="12" customFormat="1">
      <c r="A7" s="4"/>
      <c r="B7" s="60" t="s">
        <v>173</v>
      </c>
      <c r="C7" s="45"/>
      <c r="D7" s="63" t="s">
        <v>27</v>
      </c>
      <c r="E7" s="8">
        <f>IF(VLOOKUP($B7,'Super Vétérans BRUT'!$B$6:$E$30,4,FALSE)="","",(VLOOKUP($B7,'Super Vétérans BRUT'!$B$6:$E$30,4,FALSE)))</f>
        <v>16</v>
      </c>
      <c r="F7" s="8">
        <f>IF(VLOOKUP($B7,'Super Vétérans NET'!$B$6:E$30,4,FALSE)="","",(VLOOKUP($B7,'Super Vétérans NET'!$B$6:$E$30,4,FALSE)))</f>
        <v>32</v>
      </c>
      <c r="G7" s="76">
        <f t="shared" si="0"/>
        <v>48</v>
      </c>
      <c r="H7" s="8">
        <f>IF(VLOOKUP($B7,'Super Vétérans BRUT'!$B$6:$F$30,5,FALSE)="","",(VLOOKUP($B7,'Super Vétérans BRUT'!$B$6:$F$30,5,FALSE)))</f>
        <v>18</v>
      </c>
      <c r="I7" s="8">
        <f>IF(VLOOKUP($B7,'Super Vétérans NET'!$B$6:$F$30,5,FALSE)="","",(VLOOKUP($B7,'Super Vétérans NET'!$B$6:$F$30,5,FALSE)))</f>
        <v>35</v>
      </c>
      <c r="J7" s="76">
        <f t="shared" si="1"/>
        <v>53</v>
      </c>
      <c r="K7" s="8">
        <f>IF(VLOOKUP($B7,'Super Vétérans BRUT'!$B$6:$G$30,6,FALSE)="","",(VLOOKUP($B7,'Super Vétérans BRUT'!$B$6:$G$30,6,FALSE)))</f>
        <v>14</v>
      </c>
      <c r="L7" s="8">
        <f>IF(VLOOKUP($B7,'Super Vétérans NET'!$B$6:$G$30,6,FALSE)="","",(VLOOKUP($B7,'Super Vétérans NET'!$B$6:$G$30,6,FALSE)))</f>
        <v>30</v>
      </c>
      <c r="M7" s="76">
        <f t="shared" si="2"/>
        <v>44</v>
      </c>
      <c r="N7" s="8">
        <f>IF(VLOOKUP($B7,'Super Vétérans BRUT'!$B$6:$H$30,7,FALSE)="","",(VLOOKUP($B7,'Super Vétérans BRUT'!$B$6:$H$30,7,FALSE)))</f>
        <v>18</v>
      </c>
      <c r="O7" s="8">
        <f>IF(VLOOKUP($B7,'Super Vétérans NET'!$B$6:$H$30,7,FALSE)="","",(VLOOKUP($B7,'Super Vétérans NET'!$B$6:$H$30,7,FALSE)))</f>
        <v>33</v>
      </c>
      <c r="P7" s="76">
        <f t="shared" si="3"/>
        <v>51</v>
      </c>
      <c r="Q7" s="8">
        <f>IF(VLOOKUP($B7,'Super Vétérans BRUT'!$B$6:$J$30,8,FALSE)="","",(VLOOKUP($B7,'Super Vétérans BRUT'!$B$6:$J$30,8,FALSE)))</f>
        <v>18</v>
      </c>
      <c r="R7" s="8">
        <f>IF(VLOOKUP($B7,'Super Vétérans NET'!$B$6:$I$30,8,FALSE)="","",(VLOOKUP($B7,'Super Vétérans NET'!$B$6:$I$30,8,FALSE)))</f>
        <v>35</v>
      </c>
      <c r="S7" s="76">
        <f t="shared" si="4"/>
        <v>53</v>
      </c>
      <c r="T7" s="8">
        <f>IF(VLOOKUP($B7,'Super Vétérans BRUT'!$B$6:$J$30,9,FALSE)="","",(VLOOKUP($B7,'Super Vétérans BRUT'!$B$6:$J$30,9,FALSE)))</f>
        <v>23</v>
      </c>
      <c r="U7" s="8">
        <f>IF(VLOOKUP($B7,'Super Vétérans NET'!$B$6:$J$30,9,FALSE)="","",(VLOOKUP($B7,'Super Vétérans NET'!$B$6:$J$30,9,FALSE)))</f>
        <v>39</v>
      </c>
      <c r="V7" s="76">
        <f t="shared" si="5"/>
        <v>62</v>
      </c>
      <c r="W7" s="8">
        <f>IF(VLOOKUP($B7,'Super Vétérans BRUT'!$B$6:$M$30,10,FALSE)="","",(VLOOKUP($B7,'Super Vétérans BRUT'!$B$6:$M$30,10,FALSE)))</f>
        <v>15</v>
      </c>
      <c r="X7" s="8">
        <f>IF(VLOOKUP($B7,'Super Vétérans NET'!$B$6:$K$30,10,FALSE)="","",(VLOOKUP($B7,'Super Vétérans NET'!$B$6:$K$30,10,FALSE)))</f>
        <v>32</v>
      </c>
      <c r="Y7" s="76">
        <f t="shared" si="6"/>
        <v>47</v>
      </c>
      <c r="Z7" s="8">
        <f>IF(VLOOKUP($B7,'Super Vétérans BRUT'!$B$6:$L$30,11,FALSE)="","",(VLOOKUP($B7,'Super Vétérans BRUT'!$B$6:$L$30,11,FALSE)))</f>
        <v>17</v>
      </c>
      <c r="AA7" s="8">
        <f>IF(VLOOKUP($B7,'Super Vétérans NET'!$B$6:$L$30,11,FALSE)="","",(VLOOKUP($B7,'Super Vétérans NET'!$B$6:$L$30,11,FALSE)))</f>
        <v>33</v>
      </c>
      <c r="AB7" s="76">
        <f t="shared" si="7"/>
        <v>50</v>
      </c>
      <c r="AC7" s="8" t="str">
        <f>IF(VLOOKUP($B7,'Super Vétérans BRUT'!$B$6:$M$30,12,FALSE)="","",(VLOOKUP($B7,'Super Vétérans BRUT'!$B$6:$M$30,12,FALSE)))</f>
        <v/>
      </c>
      <c r="AD7" s="8" t="str">
        <f>IF(VLOOKUP($B7,'Super Vétérans NET'!$B$6:$M$30,12,FALSE)="","",(VLOOKUP($B7,'Super Vétérans NET'!$B$6:$M$30,12,FALSE)))</f>
        <v/>
      </c>
      <c r="AE7" s="76" t="str">
        <f t="shared" si="8"/>
        <v/>
      </c>
      <c r="AF7" s="8" t="str">
        <f>IF(VLOOKUP($B7,'Super Vétérans BRUT'!$B$6:$N$30,13,FALSE)="","",(VLOOKUP($B7,'Super Vétérans BRUT'!$B$6:$N$30,13,FALSE)))</f>
        <v/>
      </c>
      <c r="AG7" s="8" t="str">
        <f>IF(VLOOKUP($B7,'Super Vétérans NET'!$B$6:$N$30,13,FALSE)="","",(VLOOKUP($B7,'Super Vétérans NET'!$B$6:$N$30,13,FALSE)))</f>
        <v/>
      </c>
      <c r="AH7" s="76" t="str">
        <f t="shared" si="9"/>
        <v/>
      </c>
      <c r="AI7" s="76">
        <f t="shared" si="10"/>
        <v>408</v>
      </c>
      <c r="AJ7" s="24">
        <f t="shared" si="11"/>
        <v>8</v>
      </c>
      <c r="AK7" s="24">
        <f>IF(AJ7&lt;8,0,+SMALL(($G7,$J7,$M7,$P7,$S7,$V7,$Y7,$AB7,$AE7,$AH7),1))</f>
        <v>44</v>
      </c>
      <c r="AL7" s="24">
        <f>IF(AJ7&lt;9,0,+SMALL(($G7,$J7,$M7,$P7,$S7,$V7,$Y7,$AB7,$AE7,$AH7),2))</f>
        <v>0</v>
      </c>
      <c r="AM7" s="24">
        <f>IF(AJ7&lt;10,0,+SMALL(($G7,$J7,$M7,$P7,$S7,$V7,$Y7,$AB7,$AE7,$AH7),3))</f>
        <v>0</v>
      </c>
      <c r="AN7" s="24">
        <f t="shared" si="12"/>
        <v>364</v>
      </c>
      <c r="AO7" s="24">
        <f t="shared" si="13"/>
        <v>2</v>
      </c>
      <c r="AQ7" s="15"/>
      <c r="AR7" s="15"/>
      <c r="AS7" s="15"/>
      <c r="AT7" s="15"/>
    </row>
    <row r="8" spans="1:46" s="12" customFormat="1">
      <c r="A8" s="4"/>
      <c r="B8" s="60" t="s">
        <v>28</v>
      </c>
      <c r="C8" s="45"/>
      <c r="D8" s="63" t="s">
        <v>27</v>
      </c>
      <c r="E8" s="8">
        <f>IF(VLOOKUP($B8,'Super Vétérans BRUT'!$B$6:$E$30,4,FALSE)="","",(VLOOKUP($B8,'Super Vétérans BRUT'!$B$6:$E$30,4,FALSE)))</f>
        <v>9</v>
      </c>
      <c r="F8" s="8">
        <f>IF(VLOOKUP($B8,'Super Vétérans NET'!$B$6:E$30,4,FALSE)="","",(VLOOKUP($B8,'Super Vétérans NET'!$B$6:$E$30,4,FALSE)))</f>
        <v>24</v>
      </c>
      <c r="G8" s="76">
        <f t="shared" si="0"/>
        <v>33</v>
      </c>
      <c r="H8" s="8">
        <f>IF(VLOOKUP($B8,'Super Vétérans BRUT'!$B$6:$F$30,5,FALSE)="","",(VLOOKUP($B8,'Super Vétérans BRUT'!$B$6:$F$30,5,FALSE)))</f>
        <v>16</v>
      </c>
      <c r="I8" s="8">
        <f>IF(VLOOKUP($B8,'Super Vétérans NET'!$B$6:$F$30,5,FALSE)="","",(VLOOKUP($B8,'Super Vétérans NET'!$B$6:$F$30,5,FALSE)))</f>
        <v>33</v>
      </c>
      <c r="J8" s="76">
        <f t="shared" si="1"/>
        <v>49</v>
      </c>
      <c r="K8" s="8">
        <f>IF(VLOOKUP($B8,'Super Vétérans BRUT'!$B$6:$G$30,6,FALSE)="","",(VLOOKUP($B8,'Super Vétérans BRUT'!$B$6:$G$30,6,FALSE)))</f>
        <v>17</v>
      </c>
      <c r="L8" s="8">
        <f>IF(VLOOKUP($B8,'Super Vétérans NET'!$B$6:$G$30,6,FALSE)="","",(VLOOKUP($B8,'Super Vétérans NET'!$B$6:$G$30,6,FALSE)))</f>
        <v>34</v>
      </c>
      <c r="M8" s="76">
        <f t="shared" si="2"/>
        <v>51</v>
      </c>
      <c r="N8" s="8">
        <f>IF(VLOOKUP($B8,'Super Vétérans BRUT'!$B$6:$H$30,7,FALSE)="","",(VLOOKUP($B8,'Super Vétérans BRUT'!$B$6:$H$30,7,FALSE)))</f>
        <v>10</v>
      </c>
      <c r="O8" s="8">
        <f>IF(VLOOKUP($B8,'Super Vétérans NET'!$B$6:$H$30,7,FALSE)="","",(VLOOKUP($B8,'Super Vétérans NET'!$B$6:$H$30,7,FALSE)))</f>
        <v>26</v>
      </c>
      <c r="P8" s="76">
        <f t="shared" si="3"/>
        <v>36</v>
      </c>
      <c r="Q8" s="8">
        <f>IF(VLOOKUP($B8,'Super Vétérans BRUT'!$B$6:$J$30,8,FALSE)="","",(VLOOKUP($B8,'Super Vétérans BRUT'!$B$6:$J$30,8,FALSE)))</f>
        <v>14</v>
      </c>
      <c r="R8" s="8">
        <f>IF(VLOOKUP($B8,'Super Vétérans NET'!$B$6:$I$30,8,FALSE)="","",(VLOOKUP($B8,'Super Vétérans NET'!$B$6:$I$30,8,FALSE)))</f>
        <v>32</v>
      </c>
      <c r="S8" s="76">
        <f t="shared" si="4"/>
        <v>46</v>
      </c>
      <c r="T8" s="8">
        <f>IF(VLOOKUP($B8,'Super Vétérans BRUT'!$B$6:$J$30,9,FALSE)="","",(VLOOKUP($B8,'Super Vétérans BRUT'!$B$6:$J$30,9,FALSE)))</f>
        <v>19</v>
      </c>
      <c r="U8" s="8">
        <f>IF(VLOOKUP($B8,'Super Vétérans NET'!$B$6:$J$30,9,FALSE)="","",(VLOOKUP($B8,'Super Vétérans NET'!$B$6:$J$30,9,FALSE)))</f>
        <v>35</v>
      </c>
      <c r="V8" s="76">
        <f t="shared" si="5"/>
        <v>54</v>
      </c>
      <c r="W8" s="8">
        <f>IF(VLOOKUP($B8,'Super Vétérans BRUT'!$B$6:$M$30,10,FALSE)="","",(VLOOKUP($B8,'Super Vétérans BRUT'!$B$6:$M$30,10,FALSE)))</f>
        <v>13</v>
      </c>
      <c r="X8" s="8">
        <f>IF(VLOOKUP($B8,'Super Vétérans NET'!$B$6:$K$30,10,FALSE)="","",(VLOOKUP($B8,'Super Vétérans NET'!$B$6:$K$30,10,FALSE)))</f>
        <v>31</v>
      </c>
      <c r="Y8" s="76">
        <f t="shared" si="6"/>
        <v>44</v>
      </c>
      <c r="Z8" s="8">
        <f>IF(VLOOKUP($B8,'Super Vétérans BRUT'!$B$6:$L$30,11,FALSE)="","",(VLOOKUP($B8,'Super Vétérans BRUT'!$B$6:$L$30,11,FALSE)))</f>
        <v>14</v>
      </c>
      <c r="AA8" s="8">
        <f>IF(VLOOKUP($B8,'Super Vétérans NET'!$B$6:$L$30,11,FALSE)="","",(VLOOKUP($B8,'Super Vétérans NET'!$B$6:$L$30,11,FALSE)))</f>
        <v>33</v>
      </c>
      <c r="AB8" s="76">
        <f t="shared" si="7"/>
        <v>47</v>
      </c>
      <c r="AC8" s="8">
        <f>IF(VLOOKUP($B8,'Super Vétérans BRUT'!$B$6:$M$30,12,FALSE)="","",(VLOOKUP($B8,'Super Vétérans BRUT'!$B$6:$M$30,12,FALSE)))</f>
        <v>18</v>
      </c>
      <c r="AD8" s="8">
        <f>IF(VLOOKUP($B8,'Super Vétérans NET'!$B$6:$M$30,12,FALSE)="","",(VLOOKUP($B8,'Super Vétérans NET'!$B$6:$M$30,12,FALSE)))</f>
        <v>36</v>
      </c>
      <c r="AE8" s="76">
        <f t="shared" si="8"/>
        <v>54</v>
      </c>
      <c r="AF8" s="8">
        <f>IF(VLOOKUP($B8,'Super Vétérans BRUT'!$B$6:$N$30,13,FALSE)="","",(VLOOKUP($B8,'Super Vétérans BRUT'!$B$6:$N$30,13,FALSE)))</f>
        <v>19</v>
      </c>
      <c r="AG8" s="8">
        <f>IF(VLOOKUP($B8,'Super Vétérans NET'!$B$6:$N$30,13,FALSE)="","",(VLOOKUP($B8,'Super Vétérans NET'!$B$6:$N$30,13,FALSE)))</f>
        <v>37</v>
      </c>
      <c r="AH8" s="76">
        <f t="shared" si="9"/>
        <v>56</v>
      </c>
      <c r="AI8" s="76">
        <f t="shared" si="10"/>
        <v>470</v>
      </c>
      <c r="AJ8" s="24">
        <f t="shared" si="11"/>
        <v>10</v>
      </c>
      <c r="AK8" s="24">
        <f>IF(AJ8&lt;8,0,+SMALL(($G8,$J8,$M8,$P8,$S8,$V8,$Y8,$AB8,$AE8,$AH8),1))</f>
        <v>33</v>
      </c>
      <c r="AL8" s="24">
        <f>IF(AJ8&lt;9,0,+SMALL(($G8,$J8,$M8,$P8,$S8,$V8,$Y8,$AB8,$AE8,$AH8),2))</f>
        <v>36</v>
      </c>
      <c r="AM8" s="24">
        <f>IF(AJ8&lt;10,0,+SMALL(($G8,$J8,$M8,$P8,$S8,$V8,$Y8,$AB8,$AE8,$AH8),3))</f>
        <v>44</v>
      </c>
      <c r="AN8" s="24">
        <f t="shared" si="12"/>
        <v>357</v>
      </c>
      <c r="AO8" s="24">
        <f t="shared" si="13"/>
        <v>3</v>
      </c>
      <c r="AQ8" s="15"/>
      <c r="AR8" s="15"/>
      <c r="AS8" s="15"/>
      <c r="AT8" s="15"/>
    </row>
    <row r="9" spans="1:46" s="12" customFormat="1">
      <c r="A9" s="4"/>
      <c r="B9" s="60" t="s">
        <v>21</v>
      </c>
      <c r="C9" s="45"/>
      <c r="D9" s="61" t="s">
        <v>5</v>
      </c>
      <c r="E9" s="8">
        <f>IF(VLOOKUP($B9,'Super Vétérans BRUT'!$B$6:$E$30,4,FALSE)="","",(VLOOKUP($B9,'Super Vétérans BRUT'!$B$6:$E$30,4,FALSE)))</f>
        <v>9</v>
      </c>
      <c r="F9" s="8">
        <f>IF(VLOOKUP($B9,'Super Vétérans NET'!$B$6:E$30,4,FALSE)="","",(VLOOKUP($B9,'Super Vétérans NET'!$B$6:$E$30,4,FALSE)))</f>
        <v>27</v>
      </c>
      <c r="G9" s="76">
        <f t="shared" si="0"/>
        <v>36</v>
      </c>
      <c r="H9" s="8">
        <f>IF(VLOOKUP($B9,'Super Vétérans BRUT'!$B$6:$F$30,5,FALSE)="","",(VLOOKUP($B9,'Super Vétérans BRUT'!$B$6:$F$30,5,FALSE)))</f>
        <v>15</v>
      </c>
      <c r="I9" s="8">
        <f>IF(VLOOKUP($B9,'Super Vétérans NET'!$B$6:$F$30,5,FALSE)="","",(VLOOKUP($B9,'Super Vétérans NET'!$B$6:$F$30,5,FALSE)))</f>
        <v>36</v>
      </c>
      <c r="J9" s="76">
        <f t="shared" si="1"/>
        <v>51</v>
      </c>
      <c r="K9" s="8">
        <f>IF(VLOOKUP($B9,'Super Vétérans BRUT'!$B$6:$G$30,6,FALSE)="","",(VLOOKUP($B9,'Super Vétérans BRUT'!$B$6:$G$30,6,FALSE)))</f>
        <v>19</v>
      </c>
      <c r="L9" s="8">
        <f>IF(VLOOKUP($B9,'Super Vétérans NET'!$B$6:$G$30,6,FALSE)="","",(VLOOKUP($B9,'Super Vétérans NET'!$B$6:$G$30,6,FALSE)))</f>
        <v>41</v>
      </c>
      <c r="M9" s="76">
        <f t="shared" si="2"/>
        <v>60</v>
      </c>
      <c r="N9" s="8">
        <f>IF(VLOOKUP($B9,'Super Vétérans BRUT'!$B$6:$H$30,7,FALSE)="","",(VLOOKUP($B9,'Super Vétérans BRUT'!$B$6:$H$30,7,FALSE)))</f>
        <v>14</v>
      </c>
      <c r="O9" s="8">
        <f>IF(VLOOKUP($B9,'Super Vétérans NET'!$B$6:$H$30,7,FALSE)="","",(VLOOKUP($B9,'Super Vétérans NET'!$B$6:$H$30,7,FALSE)))</f>
        <v>29</v>
      </c>
      <c r="P9" s="76">
        <f t="shared" si="3"/>
        <v>43</v>
      </c>
      <c r="Q9" s="8">
        <f>IF(VLOOKUP($B9,'Super Vétérans BRUT'!$B$6:$J$30,8,FALSE)="","",(VLOOKUP($B9,'Super Vétérans BRUT'!$B$6:$J$30,8,FALSE)))</f>
        <v>12</v>
      </c>
      <c r="R9" s="8">
        <f>IF(VLOOKUP($B9,'Super Vétérans NET'!$B$6:$I$30,8,FALSE)="","",(VLOOKUP($B9,'Super Vétérans NET'!$B$6:$I$30,8,FALSE)))</f>
        <v>30</v>
      </c>
      <c r="S9" s="76">
        <f t="shared" si="4"/>
        <v>42</v>
      </c>
      <c r="T9" s="8">
        <f>IF(VLOOKUP($B9,'Super Vétérans BRUT'!$B$6:$J$30,9,FALSE)="","",(VLOOKUP($B9,'Super Vétérans BRUT'!$B$6:$J$30,9,FALSE)))</f>
        <v>15</v>
      </c>
      <c r="U9" s="8">
        <f>IF(VLOOKUP($B9,'Super Vétérans NET'!$B$6:$J$30,9,FALSE)="","",(VLOOKUP($B9,'Super Vétérans NET'!$B$6:$J$30,9,FALSE)))</f>
        <v>29</v>
      </c>
      <c r="V9" s="76">
        <f t="shared" si="5"/>
        <v>44</v>
      </c>
      <c r="W9" s="8">
        <f>IF(VLOOKUP($B9,'Super Vétérans BRUT'!$B$6:$M$30,10,FALSE)="","",(VLOOKUP($B9,'Super Vétérans BRUT'!$B$6:$M$30,10,FALSE)))</f>
        <v>12</v>
      </c>
      <c r="X9" s="8">
        <f>IF(VLOOKUP($B9,'Super Vétérans NET'!$B$6:$K$30,10,FALSE)="","",(VLOOKUP($B9,'Super Vétérans NET'!$B$6:$K$30,10,FALSE)))</f>
        <v>27</v>
      </c>
      <c r="Y9" s="76">
        <f t="shared" si="6"/>
        <v>39</v>
      </c>
      <c r="Z9" s="8">
        <f>IF(VLOOKUP($B9,'Super Vétérans BRUT'!$B$6:$L$30,11,FALSE)="","",(VLOOKUP($B9,'Super Vétérans BRUT'!$B$6:$L$30,11,FALSE)))</f>
        <v>11</v>
      </c>
      <c r="AA9" s="8">
        <f>IF(VLOOKUP($B9,'Super Vétérans NET'!$B$6:$L$30,11,FALSE)="","",(VLOOKUP($B9,'Super Vétérans NET'!$B$6:$L$30,11,FALSE)))</f>
        <v>29</v>
      </c>
      <c r="AB9" s="76">
        <f t="shared" si="7"/>
        <v>40</v>
      </c>
      <c r="AC9" s="8">
        <f>IF(VLOOKUP($B9,'Super Vétérans BRUT'!$B$6:$M$30,12,FALSE)="","",(VLOOKUP($B9,'Super Vétérans BRUT'!$B$6:$M$30,12,FALSE)))</f>
        <v>22</v>
      </c>
      <c r="AD9" s="8">
        <f>IF(VLOOKUP($B9,'Super Vétérans NET'!$B$6:$M$30,12,FALSE)="","",(VLOOKUP($B9,'Super Vétérans NET'!$B$6:$M$30,12,FALSE)))</f>
        <v>38</v>
      </c>
      <c r="AE9" s="76">
        <f t="shared" si="8"/>
        <v>60</v>
      </c>
      <c r="AF9" s="8">
        <f>IF(VLOOKUP($B9,'Super Vétérans BRUT'!$B$6:$N$30,13,FALSE)="","",(VLOOKUP($B9,'Super Vétérans BRUT'!$B$6:$N$30,13,FALSE)))</f>
        <v>14</v>
      </c>
      <c r="AG9" s="8">
        <f>IF(VLOOKUP($B9,'Super Vétérans NET'!$B$6:$N$30,13,FALSE)="","",(VLOOKUP($B9,'Super Vétérans NET'!$B$6:$N$30,13,FALSE)))</f>
        <v>32</v>
      </c>
      <c r="AH9" s="76">
        <f t="shared" si="9"/>
        <v>46</v>
      </c>
      <c r="AI9" s="76">
        <f t="shared" si="10"/>
        <v>461</v>
      </c>
      <c r="AJ9" s="24">
        <f t="shared" si="11"/>
        <v>10</v>
      </c>
      <c r="AK9" s="24">
        <f>IF(AJ9&lt;8,0,+SMALL(($G9,$J9,$M9,$P9,$S9,$V9,$Y9,$AB9,$AE9,$AH9),1))</f>
        <v>36</v>
      </c>
      <c r="AL9" s="24">
        <f>IF(AJ9&lt;9,0,+SMALL(($G9,$J9,$M9,$P9,$S9,$V9,$Y9,$AB9,$AE9,$AH9),2))</f>
        <v>39</v>
      </c>
      <c r="AM9" s="24">
        <f>IF(AJ9&lt;10,0,+SMALL(($G9,$J9,$M9,$P9,$S9,$V9,$Y9,$AB9,$AE9,$AH9),3))</f>
        <v>40</v>
      </c>
      <c r="AN9" s="24">
        <f t="shared" si="12"/>
        <v>346</v>
      </c>
      <c r="AO9" s="24">
        <f t="shared" si="13"/>
        <v>4</v>
      </c>
      <c r="AQ9" s="15"/>
      <c r="AR9" s="15"/>
      <c r="AS9" s="15"/>
      <c r="AT9" s="15"/>
    </row>
    <row r="10" spans="1:46" s="12" customFormat="1">
      <c r="A10" s="4"/>
      <c r="B10" s="60" t="s">
        <v>31</v>
      </c>
      <c r="C10" s="45"/>
      <c r="D10" s="64" t="s">
        <v>61</v>
      </c>
      <c r="E10" s="8">
        <f>IF(VLOOKUP($B10,'Super Vétérans BRUT'!$B$6:$E$30,4,FALSE)="","",(VLOOKUP($B10,'Super Vétérans BRUT'!$B$6:$E$30,4,FALSE)))</f>
        <v>7</v>
      </c>
      <c r="F10" s="8">
        <f>IF(VLOOKUP($B10,'Super Vétérans NET'!$B$6:E$30,4,FALSE)="","",(VLOOKUP($B10,'Super Vétérans NET'!$B$6:$E$30,4,FALSE)))</f>
        <v>29</v>
      </c>
      <c r="G10" s="76">
        <f t="shared" si="0"/>
        <v>36</v>
      </c>
      <c r="H10" s="8" t="str">
        <f>IF(VLOOKUP($B10,'Super Vétérans BRUT'!$B$6:$F$30,5,FALSE)="","",(VLOOKUP($B10,'Super Vétérans BRUT'!$B$6:$F$30,5,FALSE)))</f>
        <v/>
      </c>
      <c r="I10" s="8" t="str">
        <f>IF(VLOOKUP($B10,'Super Vétérans NET'!$B$6:$F$30,5,FALSE)="","",(VLOOKUP($B10,'Super Vétérans NET'!$B$6:$F$30,5,FALSE)))</f>
        <v/>
      </c>
      <c r="J10" s="76" t="str">
        <f t="shared" si="1"/>
        <v/>
      </c>
      <c r="K10" s="8">
        <f>IF(VLOOKUP($B10,'Super Vétérans BRUT'!$B$6:$G$30,6,FALSE)="","",(VLOOKUP($B10,'Super Vétérans BRUT'!$B$6:$G$30,6,FALSE)))</f>
        <v>6</v>
      </c>
      <c r="L10" s="8">
        <f>IF(VLOOKUP($B10,'Super Vétérans NET'!$B$6:$G$30,6,FALSE)="","",(VLOOKUP($B10,'Super Vétérans NET'!$B$6:$G$30,6,FALSE)))</f>
        <v>28</v>
      </c>
      <c r="M10" s="76">
        <f t="shared" si="2"/>
        <v>34</v>
      </c>
      <c r="N10" s="8">
        <f>IF(VLOOKUP($B10,'Super Vétérans BRUT'!$B$6:$H$30,7,FALSE)="","",(VLOOKUP($B10,'Super Vétérans BRUT'!$B$6:$H$30,7,FALSE)))</f>
        <v>8</v>
      </c>
      <c r="O10" s="8">
        <f>IF(VLOOKUP($B10,'Super Vétérans NET'!$B$6:$H$30,7,FALSE)="","",(VLOOKUP($B10,'Super Vétérans NET'!$B$6:$H$30,7,FALSE)))</f>
        <v>30</v>
      </c>
      <c r="P10" s="76">
        <f t="shared" si="3"/>
        <v>38</v>
      </c>
      <c r="Q10" s="8" t="str">
        <f>IF(VLOOKUP($B10,'Super Vétérans BRUT'!$B$6:$J$30,8,FALSE)="","",(VLOOKUP($B10,'Super Vétérans BRUT'!$B$6:$J$30,8,FALSE)))</f>
        <v/>
      </c>
      <c r="R10" s="8" t="str">
        <f>IF(VLOOKUP($B10,'Super Vétérans NET'!$B$6:$I$30,8,FALSE)="","",(VLOOKUP($B10,'Super Vétérans NET'!$B$6:$I$30,8,FALSE)))</f>
        <v/>
      </c>
      <c r="S10" s="76" t="str">
        <f t="shared" si="4"/>
        <v/>
      </c>
      <c r="T10" s="8">
        <f>IF(VLOOKUP($B10,'Super Vétérans BRUT'!$B$6:$J$30,9,FALSE)="","",(VLOOKUP($B10,'Super Vétérans BRUT'!$B$6:$J$30,9,FALSE)))</f>
        <v>16</v>
      </c>
      <c r="U10" s="8">
        <f>IF(VLOOKUP($B10,'Super Vétérans NET'!$B$6:$J$30,9,FALSE)="","",(VLOOKUP($B10,'Super Vétérans NET'!$B$6:$J$30,9,FALSE)))</f>
        <v>39</v>
      </c>
      <c r="V10" s="76">
        <f t="shared" si="5"/>
        <v>55</v>
      </c>
      <c r="W10" s="8">
        <f>IF(VLOOKUP($B10,'Super Vétérans BRUT'!$B$6:$M$30,10,FALSE)="","",(VLOOKUP($B10,'Super Vétérans BRUT'!$B$6:$M$30,10,FALSE)))</f>
        <v>13</v>
      </c>
      <c r="X10" s="8">
        <f>IF(VLOOKUP($B10,'Super Vétérans NET'!$B$6:$K$30,10,FALSE)="","",(VLOOKUP($B10,'Super Vétérans NET'!$B$6:$K$30,10,FALSE)))</f>
        <v>39</v>
      </c>
      <c r="Y10" s="76">
        <f t="shared" si="6"/>
        <v>52</v>
      </c>
      <c r="Z10" s="8">
        <f>IF(VLOOKUP($B10,'Super Vétérans BRUT'!$B$6:$L$30,11,FALSE)="","",(VLOOKUP($B10,'Super Vétérans BRUT'!$B$6:$L$30,11,FALSE)))</f>
        <v>9</v>
      </c>
      <c r="AA10" s="8">
        <f>IF(VLOOKUP($B10,'Super Vétérans NET'!$B$6:$L$30,11,FALSE)="","",(VLOOKUP($B10,'Super Vétérans NET'!$B$6:$L$30,11,FALSE)))</f>
        <v>31</v>
      </c>
      <c r="AB10" s="76">
        <f t="shared" si="7"/>
        <v>40</v>
      </c>
      <c r="AC10" s="8" t="str">
        <f>IF(VLOOKUP($B10,'Super Vétérans BRUT'!$B$6:$M$30,12,FALSE)="","",(VLOOKUP($B10,'Super Vétérans BRUT'!$B$6:$M$30,12,FALSE)))</f>
        <v/>
      </c>
      <c r="AD10" s="8" t="str">
        <f>IF(VLOOKUP($B10,'Super Vétérans NET'!$B$6:$M$30,12,FALSE)="","",(VLOOKUP($B10,'Super Vétérans NET'!$B$6:$M$30,12,FALSE)))</f>
        <v/>
      </c>
      <c r="AE10" s="76" t="str">
        <f t="shared" si="8"/>
        <v/>
      </c>
      <c r="AF10" s="8">
        <f>IF(VLOOKUP($B10,'Super Vétérans BRUT'!$B$6:$N$30,13,FALSE)="","",(VLOOKUP($B10,'Super Vétérans BRUT'!$B$6:$N$30,13,FALSE)))</f>
        <v>18</v>
      </c>
      <c r="AG10" s="8">
        <f>IF(VLOOKUP($B10,'Super Vétérans NET'!$B$6:$N$30,13,FALSE)="","",(VLOOKUP($B10,'Super Vétérans NET'!$B$6:$N$30,13,FALSE)))</f>
        <v>41</v>
      </c>
      <c r="AH10" s="76">
        <f t="shared" si="9"/>
        <v>59</v>
      </c>
      <c r="AI10" s="76">
        <f t="shared" si="10"/>
        <v>314</v>
      </c>
      <c r="AJ10" s="24">
        <f t="shared" si="11"/>
        <v>7</v>
      </c>
      <c r="AK10" s="24">
        <f>IF(AJ10&lt;8,0,+SMALL(($G10,$J10,$M10,$P10,$S10,$V10,$Y10,$AB10,$AE10,$AH10),1))</f>
        <v>0</v>
      </c>
      <c r="AL10" s="24">
        <f>IF(AJ10&lt;9,0,+SMALL(($G10,$J10,$M10,$P10,$S10,$V10,$Y10,$AB10,$AE10,$AH10),2))</f>
        <v>0</v>
      </c>
      <c r="AM10" s="24">
        <f>IF(AJ10&lt;10,0,+SMALL(($G10,$J10,$M10,$P10,$S10,$V10,$Y10,$AB10,$AE10,$AH10),3))</f>
        <v>0</v>
      </c>
      <c r="AN10" s="24">
        <f t="shared" si="12"/>
        <v>314</v>
      </c>
      <c r="AO10" s="24">
        <f t="shared" si="13"/>
        <v>5</v>
      </c>
      <c r="AQ10" s="15"/>
      <c r="AR10" s="15"/>
      <c r="AS10" s="15"/>
      <c r="AT10" s="15"/>
    </row>
    <row r="11" spans="1:46">
      <c r="B11" s="60" t="s">
        <v>51</v>
      </c>
      <c r="C11" s="45"/>
      <c r="D11" s="62" t="s">
        <v>9</v>
      </c>
      <c r="E11" s="8" t="str">
        <f>IF(VLOOKUP($B11,'Super Vétérans BRUT'!$B$6:$E$30,4,FALSE)="","",(VLOOKUP($B11,'Super Vétérans BRUT'!$B$6:$E$30,4,FALSE)))</f>
        <v/>
      </c>
      <c r="F11" s="8" t="str">
        <f>IF(VLOOKUP($B11,'Super Vétérans NET'!$B$6:E$30,4,FALSE)="","",(VLOOKUP($B11,'Super Vétérans NET'!$B$6:$E$30,4,FALSE)))</f>
        <v/>
      </c>
      <c r="G11" s="76" t="str">
        <f t="shared" si="0"/>
        <v/>
      </c>
      <c r="H11" s="8">
        <f>IF(VLOOKUP($B11,'Super Vétérans BRUT'!$B$6:$F$30,5,FALSE)="","",(VLOOKUP($B11,'Super Vétérans BRUT'!$B$6:$F$30,5,FALSE)))</f>
        <v>5</v>
      </c>
      <c r="I11" s="8">
        <f>IF(VLOOKUP($B11,'Super Vétérans NET'!$B$6:$F$30,5,FALSE)="","",(VLOOKUP($B11,'Super Vétérans NET'!$B$6:$F$30,5,FALSE)))</f>
        <v>25</v>
      </c>
      <c r="J11" s="76">
        <f t="shared" si="1"/>
        <v>30</v>
      </c>
      <c r="K11" s="8">
        <f>IF(VLOOKUP($B11,'Super Vétérans BRUT'!$B$6:$G$30,6,FALSE)="","",(VLOOKUP($B11,'Super Vétérans BRUT'!$B$6:$G$30,6,FALSE)))</f>
        <v>6</v>
      </c>
      <c r="L11" s="8">
        <f>IF(VLOOKUP($B11,'Super Vétérans NET'!$B$6:$G$30,6,FALSE)="","",(VLOOKUP($B11,'Super Vétérans NET'!$B$6:$G$30,6,FALSE)))</f>
        <v>33</v>
      </c>
      <c r="M11" s="76">
        <f t="shared" si="2"/>
        <v>39</v>
      </c>
      <c r="N11" s="8" t="str">
        <f>IF(VLOOKUP($B11,'Super Vétérans BRUT'!$B$6:$H$30,7,FALSE)="","",(VLOOKUP($B11,'Super Vétérans BRUT'!$B$6:$H$30,7,FALSE)))</f>
        <v/>
      </c>
      <c r="O11" s="8" t="str">
        <f>IF(VLOOKUP($B11,'Super Vétérans NET'!$B$6:$H$30,7,FALSE)="","",(VLOOKUP($B11,'Super Vétérans NET'!$B$6:$H$30,7,FALSE)))</f>
        <v/>
      </c>
      <c r="P11" s="76" t="str">
        <f t="shared" si="3"/>
        <v/>
      </c>
      <c r="Q11" s="8">
        <f>IF(VLOOKUP($B11,'Super Vétérans BRUT'!$B$6:$J$30,8,FALSE)="","",(VLOOKUP($B11,'Super Vétérans BRUT'!$B$6:$J$30,8,FALSE)))</f>
        <v>9</v>
      </c>
      <c r="R11" s="8">
        <f>IF(VLOOKUP($B11,'Super Vétérans NET'!$B$6:$I$30,8,FALSE)="","",(VLOOKUP($B11,'Super Vétérans NET'!$B$6:$I$30,8,FALSE)))</f>
        <v>33</v>
      </c>
      <c r="S11" s="76">
        <f t="shared" si="4"/>
        <v>42</v>
      </c>
      <c r="T11" s="8">
        <f>IF(VLOOKUP($B11,'Super Vétérans BRUT'!$B$6:$J$30,9,FALSE)="","",(VLOOKUP($B11,'Super Vétérans BRUT'!$B$6:$J$30,9,FALSE)))</f>
        <v>8</v>
      </c>
      <c r="U11" s="8">
        <f>IF(VLOOKUP($B11,'Super Vétérans NET'!$B$6:$J$30,9,FALSE)="","",(VLOOKUP($B11,'Super Vétérans NET'!$B$6:$J$30,9,FALSE)))</f>
        <v>28</v>
      </c>
      <c r="V11" s="76">
        <f t="shared" si="5"/>
        <v>36</v>
      </c>
      <c r="W11" s="8">
        <f>IF(VLOOKUP($B11,'Super Vétérans BRUT'!$B$6:$M$30,10,FALSE)="","",(VLOOKUP($B11,'Super Vétérans BRUT'!$B$6:$M$30,10,FALSE)))</f>
        <v>8</v>
      </c>
      <c r="X11" s="8">
        <f>IF(VLOOKUP($B11,'Super Vétérans NET'!$B$6:$K$30,10,FALSE)="","",(VLOOKUP($B11,'Super Vétérans NET'!$B$6:$K$30,10,FALSE)))</f>
        <v>34</v>
      </c>
      <c r="Y11" s="76">
        <f t="shared" si="6"/>
        <v>42</v>
      </c>
      <c r="Z11" s="8">
        <f>IF(VLOOKUP($B11,'Super Vétérans BRUT'!$B$6:$L$30,11,FALSE)="","",(VLOOKUP($B11,'Super Vétérans BRUT'!$B$6:$L$30,11,FALSE)))</f>
        <v>8</v>
      </c>
      <c r="AA11" s="8">
        <f>IF(VLOOKUP($B11,'Super Vétérans NET'!$B$6:$L$30,11,FALSE)="","",(VLOOKUP($B11,'Super Vétérans NET'!$B$6:$L$30,11,FALSE)))</f>
        <v>36</v>
      </c>
      <c r="AB11" s="76">
        <f t="shared" si="7"/>
        <v>44</v>
      </c>
      <c r="AC11" s="8">
        <f>IF(VLOOKUP($B11,'Super Vétérans BRUT'!$B$6:$M$30,12,FALSE)="","",(VLOOKUP($B11,'Super Vétérans BRUT'!$B$6:$M$30,12,FALSE)))</f>
        <v>7</v>
      </c>
      <c r="AD11" s="8">
        <f>IF(VLOOKUP($B11,'Super Vétérans NET'!$B$6:$M$30,12,FALSE)="","",(VLOOKUP($B11,'Super Vétérans NET'!$B$6:$M$30,12,FALSE)))</f>
        <v>33</v>
      </c>
      <c r="AE11" s="76">
        <f t="shared" si="8"/>
        <v>40</v>
      </c>
      <c r="AF11" s="8">
        <f>IF(VLOOKUP($B11,'Super Vétérans BRUT'!$B$6:$N$30,13,FALSE)="","",(VLOOKUP($B11,'Super Vétérans BRUT'!$B$6:$N$30,13,FALSE)))</f>
        <v>12</v>
      </c>
      <c r="AG11" s="8">
        <f>IF(VLOOKUP($B11,'Super Vétérans NET'!$B$6:$N$30,13,FALSE)="","",(VLOOKUP($B11,'Super Vétérans NET'!$B$6:$N$30,13,FALSE)))</f>
        <v>44</v>
      </c>
      <c r="AH11" s="76">
        <f t="shared" si="9"/>
        <v>56</v>
      </c>
      <c r="AI11" s="76">
        <f t="shared" si="10"/>
        <v>329</v>
      </c>
      <c r="AJ11" s="24">
        <f t="shared" si="11"/>
        <v>8</v>
      </c>
      <c r="AK11" s="24">
        <f>IF(AJ11&lt;8,0,+SMALL(($G11,$J11,$M11,$P11,$S11,$V11,$Y11,$AB11,$AE11,$AH11),1))</f>
        <v>30</v>
      </c>
      <c r="AL11" s="24">
        <f>IF(AJ11&lt;9,0,+SMALL(($G11,$J11,$M11,$P11,$S11,$V11,$Y11,$AB11,$AE11,$AH11),2))</f>
        <v>0</v>
      </c>
      <c r="AM11" s="24">
        <f>IF(AJ11&lt;10,0,+SMALL(($G11,$J11,$M11,$P11,$S11,$V11,$Y11,$AB11,$AE11,$AH11),3))</f>
        <v>0</v>
      </c>
      <c r="AN11" s="24">
        <f t="shared" si="12"/>
        <v>299</v>
      </c>
      <c r="AO11" s="24">
        <f t="shared" si="13"/>
        <v>6</v>
      </c>
      <c r="AQ11" s="38"/>
      <c r="AR11" s="26"/>
      <c r="AS11" s="26"/>
      <c r="AT11" s="15"/>
    </row>
    <row r="12" spans="1:46" s="12" customFormat="1">
      <c r="A12" s="4"/>
      <c r="B12" s="60" t="s">
        <v>2</v>
      </c>
      <c r="C12" s="45"/>
      <c r="D12" s="61" t="s">
        <v>5</v>
      </c>
      <c r="E12" s="8">
        <f>IF(VLOOKUP($B12,'Super Vétérans BRUT'!$B$6:$E$30,4,FALSE)="","",(VLOOKUP($B12,'Super Vétérans BRUT'!$B$6:$E$30,4,FALSE)))</f>
        <v>8</v>
      </c>
      <c r="F12" s="8">
        <f>IF(VLOOKUP($B12,'Super Vétérans NET'!$B$6:E$30,4,FALSE)="","",(VLOOKUP($B12,'Super Vétérans NET'!$B$6:$E$30,4,FALSE)))</f>
        <v>28</v>
      </c>
      <c r="G12" s="76">
        <f t="shared" si="0"/>
        <v>36</v>
      </c>
      <c r="H12" s="8">
        <f>IF(VLOOKUP($B12,'Super Vétérans BRUT'!$B$6:$F$30,5,FALSE)="","",(VLOOKUP($B12,'Super Vétérans BRUT'!$B$6:$F$30,5,FALSE)))</f>
        <v>6</v>
      </c>
      <c r="I12" s="8">
        <f>IF(VLOOKUP($B12,'Super Vétérans NET'!$B$6:$F$30,5,FALSE)="","",(VLOOKUP($B12,'Super Vétérans NET'!$B$6:$F$30,5,FALSE)))</f>
        <v>25</v>
      </c>
      <c r="J12" s="76">
        <f t="shared" si="1"/>
        <v>31</v>
      </c>
      <c r="K12" s="8">
        <f>IF(VLOOKUP($B12,'Super Vétérans BRUT'!$B$6:$G$30,6,FALSE)="","",(VLOOKUP($B12,'Super Vétérans BRUT'!$B$6:$G$30,6,FALSE)))</f>
        <v>10</v>
      </c>
      <c r="L12" s="8">
        <f>IF(VLOOKUP($B12,'Super Vétérans NET'!$B$6:$G$30,6,FALSE)="","",(VLOOKUP($B12,'Super Vétérans NET'!$B$6:$G$30,6,FALSE)))</f>
        <v>33</v>
      </c>
      <c r="M12" s="76">
        <f t="shared" si="2"/>
        <v>43</v>
      </c>
      <c r="N12" s="8">
        <f>IF(VLOOKUP($B12,'Super Vétérans BRUT'!$B$6:$H$30,7,FALSE)="","",(VLOOKUP($B12,'Super Vétérans BRUT'!$B$6:$H$30,7,FALSE)))</f>
        <v>6</v>
      </c>
      <c r="O12" s="8">
        <f>IF(VLOOKUP($B12,'Super Vétérans NET'!$B$6:$H$30,7,FALSE)="","",(VLOOKUP($B12,'Super Vétérans NET'!$B$6:$H$30,7,FALSE)))</f>
        <v>30</v>
      </c>
      <c r="P12" s="76">
        <f t="shared" si="3"/>
        <v>36</v>
      </c>
      <c r="Q12" s="8" t="str">
        <f>IF(VLOOKUP($B12,'Super Vétérans BRUT'!$B$6:$J$30,8,FALSE)="","",(VLOOKUP($B12,'Super Vétérans BRUT'!$B$6:$J$30,8,FALSE)))</f>
        <v/>
      </c>
      <c r="R12" s="8" t="str">
        <f>IF(VLOOKUP($B12,'Super Vétérans NET'!$B$6:$I$30,8,FALSE)="","",(VLOOKUP($B12,'Super Vétérans NET'!$B$6:$I$30,8,FALSE)))</f>
        <v/>
      </c>
      <c r="S12" s="76" t="str">
        <f t="shared" si="4"/>
        <v/>
      </c>
      <c r="T12" s="8">
        <f>IF(VLOOKUP($B12,'Super Vétérans BRUT'!$B$6:$J$30,9,FALSE)="","",(VLOOKUP($B12,'Super Vétérans BRUT'!$B$6:$J$30,9,FALSE)))</f>
        <v>10</v>
      </c>
      <c r="U12" s="8">
        <f>IF(VLOOKUP($B12,'Super Vétérans NET'!$B$6:$J$30,9,FALSE)="","",(VLOOKUP($B12,'Super Vétérans NET'!$B$6:$J$30,9,FALSE)))</f>
        <v>33</v>
      </c>
      <c r="V12" s="76">
        <f t="shared" si="5"/>
        <v>43</v>
      </c>
      <c r="W12" s="8">
        <f>IF(VLOOKUP($B12,'Super Vétérans BRUT'!$B$6:$M$30,10,FALSE)="","",(VLOOKUP($B12,'Super Vétérans BRUT'!$B$6:$M$30,10,FALSE)))</f>
        <v>5</v>
      </c>
      <c r="X12" s="8">
        <f>IF(VLOOKUP($B12,'Super Vétérans NET'!$B$6:$K$30,10,FALSE)="","",(VLOOKUP($B12,'Super Vétérans NET'!$B$6:$K$30,10,FALSE)))</f>
        <v>23</v>
      </c>
      <c r="Y12" s="76">
        <f t="shared" si="6"/>
        <v>28</v>
      </c>
      <c r="Z12" s="8">
        <f>IF(VLOOKUP($B12,'Super Vétérans BRUT'!$B$6:$L$30,11,FALSE)="","",(VLOOKUP($B12,'Super Vétérans BRUT'!$B$6:$L$30,11,FALSE)))</f>
        <v>6</v>
      </c>
      <c r="AA12" s="8">
        <f>IF(VLOOKUP($B12,'Super Vétérans NET'!$B$6:$L$30,11,FALSE)="","",(VLOOKUP($B12,'Super Vétérans NET'!$B$6:$L$30,11,FALSE)))</f>
        <v>30</v>
      </c>
      <c r="AB12" s="76">
        <f t="shared" si="7"/>
        <v>36</v>
      </c>
      <c r="AC12" s="8">
        <f>IF(VLOOKUP($B12,'Super Vétérans BRUT'!$B$6:$M$30,12,FALSE)="","",(VLOOKUP($B12,'Super Vétérans BRUT'!$B$6:$M$30,12,FALSE)))</f>
        <v>4</v>
      </c>
      <c r="AD12" s="8">
        <f>IF(VLOOKUP($B12,'Super Vétérans NET'!$B$6:$M$30,12,FALSE)="","",(VLOOKUP($B12,'Super Vétérans NET'!$B$6:$M$30,12,FALSE)))</f>
        <v>23</v>
      </c>
      <c r="AE12" s="76">
        <f t="shared" si="8"/>
        <v>27</v>
      </c>
      <c r="AF12" s="8">
        <f>IF(VLOOKUP($B12,'Super Vétérans BRUT'!$B$6:$N$30,13,FALSE)="","",(VLOOKUP($B12,'Super Vétérans BRUT'!$B$6:$N$30,13,FALSE)))</f>
        <v>9</v>
      </c>
      <c r="AG12" s="8">
        <f>IF(VLOOKUP($B12,'Super Vétérans NET'!$B$6:$N$30,13,FALSE)="","",(VLOOKUP($B12,'Super Vétérans NET'!$B$6:$N$30,13,FALSE)))</f>
        <v>38</v>
      </c>
      <c r="AH12" s="76">
        <f t="shared" si="9"/>
        <v>47</v>
      </c>
      <c r="AI12" s="76">
        <f t="shared" si="10"/>
        <v>327</v>
      </c>
      <c r="AJ12" s="24">
        <f t="shared" si="11"/>
        <v>9</v>
      </c>
      <c r="AK12" s="24">
        <f>IF(AJ12&lt;8,0,+SMALL(($G12,$J12,$M12,$P12,$S12,$V12,$Y12,$AB12,$AE12,$AH12),1))</f>
        <v>27</v>
      </c>
      <c r="AL12" s="24">
        <f>IF(AJ12&lt;9,0,+SMALL(($G12,$J12,$M12,$P12,$S12,$V12,$Y12,$AB12,$AE12,$AH12),2))</f>
        <v>28</v>
      </c>
      <c r="AM12" s="24">
        <f>IF(AJ12&lt;10,0,+SMALL(($G12,$J12,$M12,$P12,$S12,$V12,$Y12,$AB12,$AE12,$AH12),3))</f>
        <v>0</v>
      </c>
      <c r="AN12" s="24">
        <f t="shared" si="12"/>
        <v>272</v>
      </c>
      <c r="AO12" s="24">
        <f t="shared" si="13"/>
        <v>7</v>
      </c>
      <c r="AQ12" s="38"/>
      <c r="AR12" s="26"/>
      <c r="AS12" s="26"/>
      <c r="AT12" s="15"/>
    </row>
    <row r="13" spans="1:46">
      <c r="B13" s="60" t="s">
        <v>58</v>
      </c>
      <c r="C13" s="45"/>
      <c r="D13" s="63" t="s">
        <v>27</v>
      </c>
      <c r="E13" s="8">
        <f>IF(VLOOKUP($B13,'Super Vétérans BRUT'!$B$6:$E$30,4,FALSE)="","",(VLOOKUP($B13,'Super Vétérans BRUT'!$B$6:$E$30,4,FALSE)))</f>
        <v>10</v>
      </c>
      <c r="F13" s="8">
        <f>IF(VLOOKUP($B13,'Super Vétérans NET'!$B$6:E$30,4,FALSE)="","",(VLOOKUP($B13,'Super Vétérans NET'!$B$6:$E$30,4,FALSE)))</f>
        <v>36</v>
      </c>
      <c r="G13" s="76">
        <f t="shared" si="0"/>
        <v>46</v>
      </c>
      <c r="H13" s="8">
        <f>IF(VLOOKUP($B13,'Super Vétérans BRUT'!$B$6:$F$30,5,FALSE)="","",(VLOOKUP($B13,'Super Vétérans BRUT'!$B$6:$F$30,5,FALSE)))</f>
        <v>10</v>
      </c>
      <c r="I13" s="8">
        <f>IF(VLOOKUP($B13,'Super Vétérans NET'!$B$6:$F$30,5,FALSE)="","",(VLOOKUP($B13,'Super Vétérans NET'!$B$6:$F$30,5,FALSE)))</f>
        <v>37</v>
      </c>
      <c r="J13" s="76">
        <f t="shared" si="1"/>
        <v>47</v>
      </c>
      <c r="K13" s="8" t="str">
        <f>IF(VLOOKUP($B13,'Super Vétérans BRUT'!$B$6:$G$30,6,FALSE)="","",(VLOOKUP($B13,'Super Vétérans BRUT'!$B$6:$G$30,6,FALSE)))</f>
        <v/>
      </c>
      <c r="L13" s="8" t="str">
        <f>IF(VLOOKUP($B13,'Super Vétérans NET'!$B$6:$G$30,6,FALSE)="","",(VLOOKUP($B13,'Super Vétérans NET'!$B$6:$G$30,6,FALSE)))</f>
        <v/>
      </c>
      <c r="M13" s="76" t="str">
        <f t="shared" si="2"/>
        <v/>
      </c>
      <c r="N13" s="8">
        <f>IF(VLOOKUP($B13,'Super Vétérans BRUT'!$B$6:$H$30,7,FALSE)="","",(VLOOKUP($B13,'Super Vétérans BRUT'!$B$6:$H$30,7,FALSE)))</f>
        <v>3</v>
      </c>
      <c r="O13" s="8">
        <f>IF(VLOOKUP($B13,'Super Vétérans NET'!$B$6:$H$30,7,FALSE)="","",(VLOOKUP($B13,'Super Vétérans NET'!$B$6:$H$30,7,FALSE)))</f>
        <v>23</v>
      </c>
      <c r="P13" s="76">
        <f t="shared" si="3"/>
        <v>26</v>
      </c>
      <c r="Q13" s="8" t="str">
        <f>IF(VLOOKUP($B13,'Super Vétérans BRUT'!$B$6:$J$30,8,FALSE)="","",(VLOOKUP($B13,'Super Vétérans BRUT'!$B$6:$J$30,8,FALSE)))</f>
        <v/>
      </c>
      <c r="R13" s="8" t="str">
        <f>IF(VLOOKUP($B13,'Super Vétérans NET'!$B$6:$I$30,8,FALSE)="","",(VLOOKUP($B13,'Super Vétérans NET'!$B$6:$I$30,8,FALSE)))</f>
        <v/>
      </c>
      <c r="S13" s="76" t="str">
        <f t="shared" si="4"/>
        <v/>
      </c>
      <c r="T13" s="8">
        <f>IF(VLOOKUP($B13,'Super Vétérans BRUT'!$B$6:$J$30,9,FALSE)="","",(VLOOKUP($B13,'Super Vétérans BRUT'!$B$6:$J$30,9,FALSE)))</f>
        <v>9</v>
      </c>
      <c r="U13" s="8">
        <f>IF(VLOOKUP($B13,'Super Vétérans NET'!$B$6:$J$30,9,FALSE)="","",(VLOOKUP($B13,'Super Vétérans NET'!$B$6:$J$30,9,FALSE)))</f>
        <v>30</v>
      </c>
      <c r="V13" s="76">
        <f t="shared" si="5"/>
        <v>39</v>
      </c>
      <c r="W13" s="8">
        <f>IF(VLOOKUP($B13,'Super Vétérans BRUT'!$B$6:$M$30,10,FALSE)="","",(VLOOKUP($B13,'Super Vétérans BRUT'!$B$6:$M$30,10,FALSE)))</f>
        <v>7</v>
      </c>
      <c r="X13" s="8">
        <f>IF(VLOOKUP($B13,'Super Vétérans NET'!$B$6:$K$30,10,FALSE)="","",(VLOOKUP($B13,'Super Vétérans NET'!$B$6:$K$30,10,FALSE)))</f>
        <v>31</v>
      </c>
      <c r="Y13" s="76">
        <f t="shared" si="6"/>
        <v>38</v>
      </c>
      <c r="Z13" s="8">
        <f>IF(VLOOKUP($B13,'Super Vétérans BRUT'!$B$6:$L$30,11,FALSE)="","",(VLOOKUP($B13,'Super Vétérans BRUT'!$B$6:$L$30,11,FALSE)))</f>
        <v>4</v>
      </c>
      <c r="AA13" s="8">
        <f>IF(VLOOKUP($B13,'Super Vétérans NET'!$B$6:$L$30,11,FALSE)="","",(VLOOKUP($B13,'Super Vétérans NET'!$B$6:$L$30,11,FALSE)))</f>
        <v>34</v>
      </c>
      <c r="AB13" s="76">
        <f t="shared" si="7"/>
        <v>38</v>
      </c>
      <c r="AC13" s="8" t="str">
        <f>IF(VLOOKUP($B13,'Super Vétérans BRUT'!$B$6:$M$30,12,FALSE)="","",(VLOOKUP($B13,'Super Vétérans BRUT'!$B$6:$M$30,12,FALSE)))</f>
        <v/>
      </c>
      <c r="AD13" s="8" t="str">
        <f>IF(VLOOKUP($B13,'Super Vétérans NET'!$B$6:$M$30,12,FALSE)="","",(VLOOKUP($B13,'Super Vétérans NET'!$B$6:$M$30,12,FALSE)))</f>
        <v/>
      </c>
      <c r="AE13" s="76" t="str">
        <f t="shared" si="8"/>
        <v/>
      </c>
      <c r="AF13" s="8">
        <f>IF(VLOOKUP($B13,'Super Vétérans BRUT'!$B$6:$N$30,13,FALSE)="","",(VLOOKUP($B13,'Super Vétérans BRUT'!$B$6:$N$30,13,FALSE)))</f>
        <v>6</v>
      </c>
      <c r="AG13" s="8">
        <f>IF(VLOOKUP($B13,'Super Vétérans NET'!$B$6:$N$30,13,FALSE)="","",(VLOOKUP($B13,'Super Vétérans NET'!$B$6:$N$30,13,FALSE)))</f>
        <v>29</v>
      </c>
      <c r="AH13" s="76">
        <f t="shared" si="9"/>
        <v>35</v>
      </c>
      <c r="AI13" s="76">
        <f t="shared" si="10"/>
        <v>269</v>
      </c>
      <c r="AJ13" s="24">
        <f t="shared" si="11"/>
        <v>7</v>
      </c>
      <c r="AK13" s="24">
        <f>IF(AJ13&lt;8,0,+SMALL(($G13,$J13,$M13,$P13,$S13,$V13,$Y13,$AB13,$AE13,$AH13),1))</f>
        <v>0</v>
      </c>
      <c r="AL13" s="24">
        <f>IF(AJ13&lt;9,0,+SMALL(($G13,$J13,$M13,$P13,$S13,$V13,$Y13,$AB13,$AE13,$AH13),2))</f>
        <v>0</v>
      </c>
      <c r="AM13" s="24">
        <f>IF(AJ13&lt;10,0,+SMALL(($G13,$J13,$M13,$P13,$S13,$V13,$Y13,$AB13,$AE13,$AH13),3))</f>
        <v>0</v>
      </c>
      <c r="AN13" s="24">
        <f t="shared" si="12"/>
        <v>269</v>
      </c>
      <c r="AO13" s="24">
        <f t="shared" si="13"/>
        <v>8</v>
      </c>
      <c r="AQ13" s="26"/>
      <c r="AR13" s="26"/>
      <c r="AS13" s="26"/>
      <c r="AT13" s="15"/>
    </row>
    <row r="14" spans="1:46" s="12" customFormat="1">
      <c r="A14" s="4"/>
      <c r="B14" s="60" t="s">
        <v>125</v>
      </c>
      <c r="C14" s="45"/>
      <c r="D14" s="64" t="s">
        <v>61</v>
      </c>
      <c r="E14" s="8">
        <f>IF(VLOOKUP($B14,'Super Vétérans BRUT'!$B$6:$E$30,4,FALSE)="","",(VLOOKUP($B14,'Super Vétérans BRUT'!$B$6:$E$30,4,FALSE)))</f>
        <v>5</v>
      </c>
      <c r="F14" s="8">
        <f>IF(VLOOKUP($B14,'Super Vétérans NET'!$B$6:E$30,4,FALSE)="","",(VLOOKUP($B14,'Super Vétérans NET'!$B$6:$E$30,4,FALSE)))</f>
        <v>26</v>
      </c>
      <c r="G14" s="76">
        <f t="shared" si="0"/>
        <v>31</v>
      </c>
      <c r="H14" s="8">
        <f>IF(VLOOKUP($B14,'Super Vétérans BRUT'!$B$6:$F$30,5,FALSE)="","",(VLOOKUP($B14,'Super Vétérans BRUT'!$B$6:$F$30,5,FALSE)))</f>
        <v>9</v>
      </c>
      <c r="I14" s="8">
        <f>IF(VLOOKUP($B14,'Super Vétérans NET'!$B$6:$F$30,5,FALSE)="","",(VLOOKUP($B14,'Super Vétérans NET'!$B$6:$F$30,5,FALSE)))</f>
        <v>33</v>
      </c>
      <c r="J14" s="76">
        <f t="shared" si="1"/>
        <v>42</v>
      </c>
      <c r="K14" s="8">
        <f>IF(VLOOKUP($B14,'Super Vétérans BRUT'!$B$6:$G$30,6,FALSE)="","",(VLOOKUP($B14,'Super Vétérans BRUT'!$B$6:$G$30,6,FALSE)))</f>
        <v>10</v>
      </c>
      <c r="L14" s="8">
        <f>IF(VLOOKUP($B14,'Super Vétérans NET'!$B$6:$G$30,6,FALSE)="","",(VLOOKUP($B14,'Super Vétérans NET'!$B$6:$G$30,6,FALSE)))</f>
        <v>34</v>
      </c>
      <c r="M14" s="76">
        <f t="shared" si="2"/>
        <v>44</v>
      </c>
      <c r="N14" s="8">
        <f>IF(VLOOKUP($B14,'Super Vétérans BRUT'!$B$6:$H$30,7,FALSE)="","",(VLOOKUP($B14,'Super Vétérans BRUT'!$B$6:$H$30,7,FALSE)))</f>
        <v>8</v>
      </c>
      <c r="O14" s="8">
        <f>IF(VLOOKUP($B14,'Super Vétérans NET'!$B$6:$H$30,7,FALSE)="","",(VLOOKUP($B14,'Super Vétérans NET'!$B$6:$H$30,7,FALSE)))</f>
        <v>31</v>
      </c>
      <c r="P14" s="76">
        <f t="shared" si="3"/>
        <v>39</v>
      </c>
      <c r="Q14" s="8">
        <f>IF(VLOOKUP($B14,'Super Vétérans BRUT'!$B$6:$J$30,8,FALSE)="","",(VLOOKUP($B14,'Super Vétérans BRUT'!$B$6:$J$30,8,FALSE)))</f>
        <v>8</v>
      </c>
      <c r="R14" s="8">
        <f>IF(VLOOKUP($B14,'Super Vétérans NET'!$B$6:$I$30,8,FALSE)="","",(VLOOKUP($B14,'Super Vétérans NET'!$B$6:$I$30,8,FALSE)))</f>
        <v>35</v>
      </c>
      <c r="S14" s="76">
        <f t="shared" si="4"/>
        <v>43</v>
      </c>
      <c r="T14" s="8">
        <f>IF(VLOOKUP($B14,'Super Vétérans BRUT'!$B$6:$J$30,9,FALSE)="","",(VLOOKUP($B14,'Super Vétérans BRUT'!$B$6:$J$30,9,FALSE)))</f>
        <v>7</v>
      </c>
      <c r="U14" s="8">
        <f>IF(VLOOKUP($B14,'Super Vétérans NET'!$B$6:$J$30,9,FALSE)="","",(VLOOKUP($B14,'Super Vétérans NET'!$B$6:$J$30,9,FALSE)))</f>
        <v>28</v>
      </c>
      <c r="V14" s="76">
        <f t="shared" si="5"/>
        <v>35</v>
      </c>
      <c r="W14" s="8" t="str">
        <f>IF(VLOOKUP($B14,'Super Vétérans BRUT'!$B$6:$M$30,10,FALSE)="","",(VLOOKUP($B14,'Super Vétérans BRUT'!$B$6:$M$30,10,FALSE)))</f>
        <v/>
      </c>
      <c r="X14" s="8" t="str">
        <f>IF(VLOOKUP($B14,'Super Vétérans NET'!$B$6:$K$30,10,FALSE)="","",(VLOOKUP($B14,'Super Vétérans NET'!$B$6:$K$30,10,FALSE)))</f>
        <v/>
      </c>
      <c r="Y14" s="76" t="str">
        <f t="shared" si="6"/>
        <v/>
      </c>
      <c r="Z14" s="8" t="str">
        <f>IF(VLOOKUP($B14,'Super Vétérans BRUT'!$B$6:$L$30,11,FALSE)="","",(VLOOKUP($B14,'Super Vétérans BRUT'!$B$6:$L$30,11,FALSE)))</f>
        <v/>
      </c>
      <c r="AA14" s="8" t="str">
        <f>IF(VLOOKUP($B14,'Super Vétérans NET'!$B$6:$L$30,11,FALSE)="","",(VLOOKUP($B14,'Super Vétérans NET'!$B$6:$L$30,11,FALSE)))</f>
        <v/>
      </c>
      <c r="AB14" s="76" t="str">
        <f t="shared" si="7"/>
        <v/>
      </c>
      <c r="AC14" s="8" t="str">
        <f>IF(VLOOKUP($B14,'Super Vétérans BRUT'!$B$6:$M$30,12,FALSE)="","",(VLOOKUP($B14,'Super Vétérans BRUT'!$B$6:$M$30,12,FALSE)))</f>
        <v/>
      </c>
      <c r="AD14" s="8" t="str">
        <f>IF(VLOOKUP($B14,'Super Vétérans NET'!$B$6:$M$30,12,FALSE)="","",(VLOOKUP($B14,'Super Vétérans NET'!$B$6:$M$30,12,FALSE)))</f>
        <v/>
      </c>
      <c r="AE14" s="76" t="str">
        <f t="shared" si="8"/>
        <v/>
      </c>
      <c r="AF14" s="8">
        <f>IF(VLOOKUP($B14,'Super Vétérans BRUT'!$B$6:$N$30,13,FALSE)="","",(VLOOKUP($B14,'Super Vétérans BRUT'!$B$6:$N$30,13,FALSE)))</f>
        <v>6</v>
      </c>
      <c r="AG14" s="8">
        <f>IF(VLOOKUP($B14,'Super Vétérans NET'!$B$6:$N$30,13,FALSE)="","",(VLOOKUP($B14,'Super Vétérans NET'!$B$6:$N$30,13,FALSE)))</f>
        <v>25</v>
      </c>
      <c r="AH14" s="76">
        <f t="shared" si="9"/>
        <v>31</v>
      </c>
      <c r="AI14" s="76">
        <f t="shared" si="10"/>
        <v>265</v>
      </c>
      <c r="AJ14" s="24">
        <f t="shared" si="11"/>
        <v>7</v>
      </c>
      <c r="AK14" s="24">
        <f>IF(AJ14&lt;8,0,+SMALL(($G14,$J14,$M14,$P14,$S14,$V14,$Y14,$AB14,$AE14,$AH14),1))</f>
        <v>0</v>
      </c>
      <c r="AL14" s="24">
        <f>IF(AJ14&lt;9,0,+SMALL(($G14,$J14,$M14,$P14,$S14,$V14,$Y14,$AB14,$AE14,$AH14),2))</f>
        <v>0</v>
      </c>
      <c r="AM14" s="24">
        <f>IF(AJ14&lt;10,0,+SMALL(($G14,$J14,$M14,$P14,$S14,$V14,$Y14,$AB14,$AE14,$AH14),3))</f>
        <v>0</v>
      </c>
      <c r="AN14" s="24">
        <f t="shared" si="12"/>
        <v>265</v>
      </c>
      <c r="AO14" s="24">
        <f t="shared" si="13"/>
        <v>9</v>
      </c>
      <c r="AQ14" s="26"/>
      <c r="AR14" s="26"/>
      <c r="AS14" s="26"/>
      <c r="AT14" s="15"/>
    </row>
    <row r="15" spans="1:46" s="12" customFormat="1">
      <c r="A15" s="4"/>
      <c r="B15" s="60" t="s">
        <v>212</v>
      </c>
      <c r="C15" s="45"/>
      <c r="D15" s="93" t="s">
        <v>140</v>
      </c>
      <c r="E15" s="8" t="str">
        <f>IF(VLOOKUP($B15,'Super Vétérans BRUT'!$B$6:$E$30,4,FALSE)="","",(VLOOKUP($B15,'Super Vétérans BRUT'!$B$6:$E$30,4,FALSE)))</f>
        <v/>
      </c>
      <c r="F15" s="8" t="str">
        <f>IF(VLOOKUP($B15,'Super Vétérans NET'!$B$6:E$30,4,FALSE)="","",(VLOOKUP($B15,'Super Vétérans NET'!$B$6:$E$30,4,FALSE)))</f>
        <v/>
      </c>
      <c r="G15" s="76" t="str">
        <f t="shared" si="0"/>
        <v/>
      </c>
      <c r="H15" s="8">
        <f>IF(VLOOKUP($B15,'Super Vétérans BRUT'!$B$6:$F$30,5,FALSE)="","",(VLOOKUP($B15,'Super Vétérans BRUT'!$B$6:$F$30,5,FALSE)))</f>
        <v>8</v>
      </c>
      <c r="I15" s="8">
        <f>IF(VLOOKUP($B15,'Super Vétérans NET'!$B$6:$F$30,5,FALSE)="","",(VLOOKUP($B15,'Super Vétérans NET'!$B$6:$F$30,5,FALSE)))</f>
        <v>26</v>
      </c>
      <c r="J15" s="76">
        <f t="shared" si="1"/>
        <v>34</v>
      </c>
      <c r="K15" s="8">
        <f>IF(VLOOKUP($B15,'Super Vétérans BRUT'!$B$6:$G$30,6,FALSE)="","",(VLOOKUP($B15,'Super Vétérans BRUT'!$B$6:$G$30,6,FALSE)))</f>
        <v>11</v>
      </c>
      <c r="L15" s="8">
        <f>IF(VLOOKUP($B15,'Super Vétérans NET'!$B$6:$G$30,6,FALSE)="","",(VLOOKUP($B15,'Super Vétérans NET'!$B$6:$G$30,6,FALSE)))</f>
        <v>34</v>
      </c>
      <c r="M15" s="76">
        <f t="shared" si="2"/>
        <v>45</v>
      </c>
      <c r="N15" s="8" t="str">
        <f>IF(VLOOKUP($B15,'Super Vétérans BRUT'!$B$6:$H$30,7,FALSE)="","",(VLOOKUP($B15,'Super Vétérans BRUT'!$B$6:$H$30,7,FALSE)))</f>
        <v/>
      </c>
      <c r="O15" s="8" t="str">
        <f>IF(VLOOKUP($B15,'Super Vétérans NET'!$B$6:$H$30,7,FALSE)="","",(VLOOKUP($B15,'Super Vétérans NET'!$B$6:$H$30,7,FALSE)))</f>
        <v/>
      </c>
      <c r="P15" s="76" t="str">
        <f t="shared" si="3"/>
        <v/>
      </c>
      <c r="Q15" s="8">
        <f>IF(VLOOKUP($B15,'Super Vétérans BRUT'!$B$6:$J$30,8,FALSE)="","",(VLOOKUP($B15,'Super Vétérans BRUT'!$B$6:$J$30,8,FALSE)))</f>
        <v>7</v>
      </c>
      <c r="R15" s="8">
        <f>IF(VLOOKUP($B15,'Super Vétérans NET'!$B$6:$I$30,8,FALSE)="","",(VLOOKUP($B15,'Super Vétérans NET'!$B$6:$I$30,8,FALSE)))</f>
        <v>31</v>
      </c>
      <c r="S15" s="76">
        <f t="shared" si="4"/>
        <v>38</v>
      </c>
      <c r="T15" s="8">
        <f>IF(VLOOKUP($B15,'Super Vétérans BRUT'!$B$6:$J$30,9,FALSE)="","",(VLOOKUP($B15,'Super Vétérans BRUT'!$B$6:$J$30,9,FALSE)))</f>
        <v>6</v>
      </c>
      <c r="U15" s="8">
        <f>IF(VLOOKUP($B15,'Super Vétérans NET'!$B$6:$J$30,9,FALSE)="","",(VLOOKUP($B15,'Super Vétérans NET'!$B$6:$J$30,9,FALSE)))</f>
        <v>27</v>
      </c>
      <c r="V15" s="76">
        <f t="shared" si="5"/>
        <v>33</v>
      </c>
      <c r="W15" s="8">
        <f>IF(VLOOKUP($B15,'Super Vétérans BRUT'!$B$6:$M$30,10,FALSE)="","",(VLOOKUP($B15,'Super Vétérans BRUT'!$B$6:$M$30,10,FALSE)))</f>
        <v>6</v>
      </c>
      <c r="X15" s="8">
        <f>IF(VLOOKUP($B15,'Super Vétérans NET'!$B$6:$K$30,10,FALSE)="","",(VLOOKUP($B15,'Super Vétérans NET'!$B$6:$K$30,10,FALSE)))</f>
        <v>27</v>
      </c>
      <c r="Y15" s="76">
        <f t="shared" si="6"/>
        <v>33</v>
      </c>
      <c r="Z15" s="8">
        <f>IF(VLOOKUP($B15,'Super Vétérans BRUT'!$B$6:$L$30,11,FALSE)="","",(VLOOKUP($B15,'Super Vétérans BRUT'!$B$6:$L$30,11,FALSE)))</f>
        <v>4</v>
      </c>
      <c r="AA15" s="8">
        <f>IF(VLOOKUP($B15,'Super Vétérans NET'!$B$6:$L$30,11,FALSE)="","",(VLOOKUP($B15,'Super Vétérans NET'!$B$6:$L$30,11,FALSE)))</f>
        <v>27</v>
      </c>
      <c r="AB15" s="76">
        <f t="shared" si="7"/>
        <v>31</v>
      </c>
      <c r="AC15" s="8">
        <f>IF(VLOOKUP($B15,'Super Vétérans BRUT'!$B$6:$M$30,12,FALSE)="","",(VLOOKUP($B15,'Super Vétérans BRUT'!$B$6:$M$30,12,FALSE)))</f>
        <v>4</v>
      </c>
      <c r="AD15" s="8">
        <f>IF(VLOOKUP($B15,'Super Vétérans NET'!$B$6:$M$30,12,FALSE)="","",(VLOOKUP($B15,'Super Vétérans NET'!$B$6:$M$30,12,FALSE)))</f>
        <v>27</v>
      </c>
      <c r="AE15" s="76">
        <f t="shared" si="8"/>
        <v>31</v>
      </c>
      <c r="AF15" s="8">
        <f>IF(VLOOKUP($B15,'Super Vétérans BRUT'!$B$6:$N$30,13,FALSE)="","",(VLOOKUP($B15,'Super Vétérans BRUT'!$B$6:$N$30,13,FALSE)))</f>
        <v>12</v>
      </c>
      <c r="AG15" s="8">
        <f>IF(VLOOKUP($B15,'Super Vétérans NET'!$B$6:$N$30,13,FALSE)="","",(VLOOKUP($B15,'Super Vétérans NET'!$B$6:$N$30,13,FALSE)))</f>
        <v>33</v>
      </c>
      <c r="AH15" s="76">
        <f t="shared" si="9"/>
        <v>45</v>
      </c>
      <c r="AI15" s="76">
        <f t="shared" si="10"/>
        <v>290</v>
      </c>
      <c r="AJ15" s="24">
        <f t="shared" si="11"/>
        <v>8</v>
      </c>
      <c r="AK15" s="24">
        <f>IF(AJ15&lt;8,0,+SMALL(($G15,$J15,$M15,$P15,$S15,$V15,$Y15,$AB15,$AE15,$AH15),1))</f>
        <v>31</v>
      </c>
      <c r="AL15" s="24">
        <f>IF(AJ15&lt;9,0,+SMALL(($G15,$J15,$M15,$P15,$S15,$V15,$Y15,$AB15,$AE15,$AH15),2))</f>
        <v>0</v>
      </c>
      <c r="AM15" s="24">
        <f>IF(AJ15&lt;10,0,+SMALL(($G15,$J15,$M15,$P15,$S15,$V15,$Y15,$AB15,$AE15,$AH15),3))</f>
        <v>0</v>
      </c>
      <c r="AN15" s="24">
        <f t="shared" si="12"/>
        <v>259</v>
      </c>
      <c r="AO15" s="24">
        <f t="shared" si="13"/>
        <v>10</v>
      </c>
      <c r="AQ15" s="26"/>
      <c r="AR15" s="26"/>
      <c r="AS15" s="26"/>
      <c r="AT15" s="15"/>
    </row>
    <row r="16" spans="1:46" s="12" customFormat="1">
      <c r="A16" s="4"/>
      <c r="B16" s="60" t="s">
        <v>213</v>
      </c>
      <c r="C16" s="45"/>
      <c r="D16" s="62" t="s">
        <v>9</v>
      </c>
      <c r="E16" s="8" t="str">
        <f>IF(VLOOKUP($B16,'Super Vétérans BRUT'!$B$6:$E$30,4,FALSE)="","",(VLOOKUP($B16,'Super Vétérans BRUT'!$B$6:$E$30,4,FALSE)))</f>
        <v/>
      </c>
      <c r="F16" s="8" t="str">
        <f>IF(VLOOKUP($B16,'Super Vétérans NET'!$B$6:E$30,4,FALSE)="","",(VLOOKUP($B16,'Super Vétérans NET'!$B$6:$E$30,4,FALSE)))</f>
        <v/>
      </c>
      <c r="G16" s="76" t="str">
        <f t="shared" si="0"/>
        <v/>
      </c>
      <c r="H16" s="8">
        <f>IF(VLOOKUP($B16,'Super Vétérans BRUT'!$B$6:$F$30,5,FALSE)="","",(VLOOKUP($B16,'Super Vétérans BRUT'!$B$6:$F$30,5,FALSE)))</f>
        <v>12</v>
      </c>
      <c r="I16" s="8">
        <f>IF(VLOOKUP($B16,'Super Vétérans NET'!$B$6:$F$30,5,FALSE)="","",(VLOOKUP($B16,'Super Vétérans NET'!$B$6:$F$30,5,FALSE)))</f>
        <v>27</v>
      </c>
      <c r="J16" s="76">
        <f t="shared" si="1"/>
        <v>39</v>
      </c>
      <c r="K16" s="8" t="str">
        <f>IF(VLOOKUP($B16,'Super Vétérans BRUT'!$B$6:$G$30,6,FALSE)="","",(VLOOKUP($B16,'Super Vétérans BRUT'!$B$6:$G$30,6,FALSE)))</f>
        <v/>
      </c>
      <c r="L16" s="8" t="str">
        <f>IF(VLOOKUP($B16,'Super Vétérans NET'!$B$6:$G$30,6,FALSE)="","",(VLOOKUP($B16,'Super Vétérans NET'!$B$6:$G$30,6,FALSE)))</f>
        <v/>
      </c>
      <c r="M16" s="76" t="str">
        <f t="shared" si="2"/>
        <v/>
      </c>
      <c r="N16" s="8" t="str">
        <f>IF(VLOOKUP($B16,'Super Vétérans BRUT'!$B$6:$H$30,7,FALSE)="","",(VLOOKUP($B16,'Super Vétérans BRUT'!$B$6:$H$30,7,FALSE)))</f>
        <v/>
      </c>
      <c r="O16" s="8" t="str">
        <f>IF(VLOOKUP($B16,'Super Vétérans NET'!$B$6:$H$30,7,FALSE)="","",(VLOOKUP($B16,'Super Vétérans NET'!$B$6:$H$30,7,FALSE)))</f>
        <v/>
      </c>
      <c r="P16" s="76" t="str">
        <f t="shared" si="3"/>
        <v/>
      </c>
      <c r="Q16" s="8" t="str">
        <f>IF(VLOOKUP($B16,'Super Vétérans BRUT'!$B$6:$J$30,8,FALSE)="","",(VLOOKUP($B16,'Super Vétérans BRUT'!$B$6:$J$30,8,FALSE)))</f>
        <v/>
      </c>
      <c r="R16" s="8" t="str">
        <f>IF(VLOOKUP($B16,'Super Vétérans NET'!$B$6:$I$30,8,FALSE)="","",(VLOOKUP($B16,'Super Vétérans NET'!$B$6:$I$30,8,FALSE)))</f>
        <v/>
      </c>
      <c r="S16" s="76" t="str">
        <f t="shared" si="4"/>
        <v/>
      </c>
      <c r="T16" s="8">
        <f>IF(VLOOKUP($B16,'Super Vétérans BRUT'!$B$6:$J$30,9,FALSE)="","",(VLOOKUP($B16,'Super Vétérans BRUT'!$B$6:$J$30,9,FALSE)))</f>
        <v>22</v>
      </c>
      <c r="U16" s="8">
        <f>IF(VLOOKUP($B16,'Super Vétérans NET'!$B$6:$J$30,9,FALSE)="","",(VLOOKUP($B16,'Super Vétérans NET'!$B$6:$J$30,9,FALSE)))</f>
        <v>38</v>
      </c>
      <c r="V16" s="76">
        <f t="shared" si="5"/>
        <v>60</v>
      </c>
      <c r="W16" s="8" t="str">
        <f>IF(VLOOKUP($B16,'Super Vétérans BRUT'!$B$6:$M$30,10,FALSE)="","",(VLOOKUP($B16,'Super Vétérans BRUT'!$B$6:$M$30,10,FALSE)))</f>
        <v/>
      </c>
      <c r="X16" s="8" t="str">
        <f>IF(VLOOKUP($B16,'Super Vétérans NET'!$B$6:$K$30,10,FALSE)="","",(VLOOKUP($B16,'Super Vétérans NET'!$B$6:$K$30,10,FALSE)))</f>
        <v/>
      </c>
      <c r="Y16" s="76" t="str">
        <f t="shared" si="6"/>
        <v/>
      </c>
      <c r="Z16" s="8">
        <f>IF(VLOOKUP($B16,'Super Vétérans BRUT'!$B$6:$L$30,11,FALSE)="","",(VLOOKUP($B16,'Super Vétérans BRUT'!$B$6:$L$30,11,FALSE)))</f>
        <v>13</v>
      </c>
      <c r="AA16" s="8">
        <f>IF(VLOOKUP($B16,'Super Vétérans NET'!$B$6:$L$30,11,FALSE)="","",(VLOOKUP($B16,'Super Vétérans NET'!$B$6:$L$30,11,FALSE)))</f>
        <v>29</v>
      </c>
      <c r="AB16" s="76">
        <f t="shared" si="7"/>
        <v>42</v>
      </c>
      <c r="AC16" s="8">
        <f>IF(VLOOKUP($B16,'Super Vétérans BRUT'!$B$6:$M$30,12,FALSE)="","",(VLOOKUP($B16,'Super Vétérans BRUT'!$B$6:$M$30,12,FALSE)))</f>
        <v>21</v>
      </c>
      <c r="AD16" s="8">
        <f>IF(VLOOKUP($B16,'Super Vétérans NET'!$B$6:$M$30,12,FALSE)="","",(VLOOKUP($B16,'Super Vétérans NET'!$B$6:$M$30,12,FALSE)))</f>
        <v>37</v>
      </c>
      <c r="AE16" s="76">
        <f t="shared" si="8"/>
        <v>58</v>
      </c>
      <c r="AF16" s="8">
        <f>IF(VLOOKUP($B16,'Super Vétérans BRUT'!$B$6:$N$30,13,FALSE)="","",(VLOOKUP($B16,'Super Vétérans BRUT'!$B$6:$N$30,13,FALSE)))</f>
        <v>22</v>
      </c>
      <c r="AG16" s="8">
        <f>IF(VLOOKUP($B16,'Super Vétérans NET'!$B$6:$N$30,13,FALSE)="","",(VLOOKUP($B16,'Super Vétérans NET'!$B$6:$N$30,13,FALSE)))</f>
        <v>37</v>
      </c>
      <c r="AH16" s="76">
        <f t="shared" si="9"/>
        <v>59</v>
      </c>
      <c r="AI16" s="76">
        <f t="shared" si="10"/>
        <v>258</v>
      </c>
      <c r="AJ16" s="24">
        <f t="shared" si="11"/>
        <v>5</v>
      </c>
      <c r="AK16" s="24">
        <f>IF(AJ16&lt;8,0,+SMALL(($G16,$J16,$M16,$P16,$S16,$V16,$Y16,$AB16,$AE16,$AH16),1))</f>
        <v>0</v>
      </c>
      <c r="AL16" s="24">
        <f>IF(AJ16&lt;9,0,+SMALL(($G16,$J16,$M16,$P16,$S16,$V16,$Y16,$AB16,$AE16,$AH16),2))</f>
        <v>0</v>
      </c>
      <c r="AM16" s="24">
        <f>IF(AJ16&lt;10,0,+SMALL(($G16,$J16,$M16,$P16,$S16,$V16,$Y16,$AB16,$AE16,$AH16),3))</f>
        <v>0</v>
      </c>
      <c r="AN16" s="24">
        <f t="shared" si="12"/>
        <v>258</v>
      </c>
      <c r="AO16" s="24">
        <f t="shared" si="13"/>
        <v>11</v>
      </c>
      <c r="AQ16" s="26"/>
      <c r="AR16" s="26"/>
      <c r="AS16" s="26"/>
      <c r="AT16" s="15"/>
    </row>
    <row r="17" spans="1:46" s="12" customFormat="1">
      <c r="A17" s="4"/>
      <c r="B17" s="60" t="s">
        <v>261</v>
      </c>
      <c r="C17" s="45"/>
      <c r="D17" s="62" t="s">
        <v>9</v>
      </c>
      <c r="E17" s="8" t="str">
        <f>IF(VLOOKUP($B17,'Super Vétérans BRUT'!$B$6:$E$30,4,FALSE)="","",(VLOOKUP($B17,'Super Vétérans BRUT'!$B$6:$E$30,4,FALSE)))</f>
        <v/>
      </c>
      <c r="F17" s="8" t="str">
        <f>IF(VLOOKUP($B17,'Super Vétérans NET'!$B$6:E$30,4,FALSE)="","",(VLOOKUP($B17,'Super Vétérans NET'!$B$6:$E$30,4,FALSE)))</f>
        <v/>
      </c>
      <c r="G17" s="76" t="str">
        <f t="shared" si="0"/>
        <v/>
      </c>
      <c r="H17" s="8" t="str">
        <f>IF(VLOOKUP($B17,'Super Vétérans BRUT'!$B$6:$F$30,5,FALSE)="","",(VLOOKUP($B17,'Super Vétérans BRUT'!$B$6:$F$30,5,FALSE)))</f>
        <v/>
      </c>
      <c r="I17" s="8" t="str">
        <f>IF(VLOOKUP($B17,'Super Vétérans NET'!$B$6:$F$30,5,FALSE)="","",(VLOOKUP($B17,'Super Vétérans NET'!$B$6:$F$30,5,FALSE)))</f>
        <v/>
      </c>
      <c r="J17" s="76" t="str">
        <f t="shared" si="1"/>
        <v/>
      </c>
      <c r="K17" s="8" t="str">
        <f>IF(VLOOKUP($B17,'Super Vétérans BRUT'!$B$6:$G$30,6,FALSE)="","",(VLOOKUP($B17,'Super Vétérans BRUT'!$B$6:$G$30,6,FALSE)))</f>
        <v/>
      </c>
      <c r="L17" s="8" t="str">
        <f>IF(VLOOKUP($B17,'Super Vétérans NET'!$B$6:$G$30,6,FALSE)="","",(VLOOKUP($B17,'Super Vétérans NET'!$B$6:$G$30,6,FALSE)))</f>
        <v/>
      </c>
      <c r="M17" s="76" t="str">
        <f t="shared" si="2"/>
        <v/>
      </c>
      <c r="N17" s="8" t="str">
        <f>IF(VLOOKUP($B17,'Super Vétérans BRUT'!$B$6:$H$30,7,FALSE)="","",(VLOOKUP($B17,'Super Vétérans BRUT'!$B$6:$H$30,7,FALSE)))</f>
        <v/>
      </c>
      <c r="O17" s="8" t="str">
        <f>IF(VLOOKUP($B17,'Super Vétérans NET'!$B$6:$H$30,7,FALSE)="","",(VLOOKUP($B17,'Super Vétérans NET'!$B$6:$H$30,7,FALSE)))</f>
        <v/>
      </c>
      <c r="P17" s="76" t="str">
        <f t="shared" si="3"/>
        <v/>
      </c>
      <c r="Q17" s="8">
        <f>IF(VLOOKUP($B17,'Super Vétérans BRUT'!$B$6:$J$30,8,FALSE)="","",(VLOOKUP($B17,'Super Vétérans BRUT'!$B$6:$J$30,8,FALSE)))</f>
        <v>12</v>
      </c>
      <c r="R17" s="8">
        <f>IF(VLOOKUP($B17,'Super Vétérans NET'!$B$6:$I$30,8,FALSE)="","",(VLOOKUP($B17,'Super Vétérans NET'!$B$6:$I$30,8,FALSE)))</f>
        <v>30</v>
      </c>
      <c r="S17" s="76">
        <f t="shared" si="4"/>
        <v>42</v>
      </c>
      <c r="T17" s="8">
        <f>IF(VLOOKUP($B17,'Super Vétérans BRUT'!$B$6:$J$30,9,FALSE)="","",(VLOOKUP($B17,'Super Vétérans BRUT'!$B$6:$J$30,9,FALSE)))</f>
        <v>17</v>
      </c>
      <c r="U17" s="8">
        <f>IF(VLOOKUP($B17,'Super Vétérans NET'!$B$6:$J$30,9,FALSE)="","",(VLOOKUP($B17,'Super Vétérans NET'!$B$6:$J$30,9,FALSE)))</f>
        <v>33</v>
      </c>
      <c r="V17" s="76">
        <f t="shared" si="5"/>
        <v>50</v>
      </c>
      <c r="W17" s="8" t="str">
        <f>IF(VLOOKUP($B17,'Super Vétérans BRUT'!$B$6:$M$30,10,FALSE)="","",(VLOOKUP($B17,'Super Vétérans BRUT'!$B$6:$M$30,10,FALSE)))</f>
        <v/>
      </c>
      <c r="X17" s="8" t="str">
        <f>IF(VLOOKUP($B17,'Super Vétérans NET'!$B$6:$K$30,10,FALSE)="","",(VLOOKUP($B17,'Super Vétérans NET'!$B$6:$K$30,10,FALSE)))</f>
        <v/>
      </c>
      <c r="Y17" s="76" t="str">
        <f t="shared" si="6"/>
        <v/>
      </c>
      <c r="Z17" s="8">
        <f>IF(VLOOKUP($B17,'Super Vétérans BRUT'!$B$6:$L$30,11,FALSE)="","",(VLOOKUP($B17,'Super Vétérans BRUT'!$B$6:$L$30,11,FALSE)))</f>
        <v>12</v>
      </c>
      <c r="AA17" s="8">
        <f>IF(VLOOKUP($B17,'Super Vétérans NET'!$B$6:$L$30,11,FALSE)="","",(VLOOKUP($B17,'Super Vétérans NET'!$B$6:$L$30,11,FALSE)))</f>
        <v>29</v>
      </c>
      <c r="AB17" s="76">
        <f t="shared" si="7"/>
        <v>41</v>
      </c>
      <c r="AC17" s="8">
        <f>IF(VLOOKUP($B17,'Super Vétérans BRUT'!$B$6:$M$30,12,FALSE)="","",(VLOOKUP($B17,'Super Vétérans BRUT'!$B$6:$M$30,12,FALSE)))</f>
        <v>20</v>
      </c>
      <c r="AD17" s="8">
        <f>IF(VLOOKUP($B17,'Super Vétérans NET'!$B$6:$M$30,12,FALSE)="","",(VLOOKUP($B17,'Super Vétérans NET'!$B$6:$M$30,12,FALSE)))</f>
        <v>39</v>
      </c>
      <c r="AE17" s="76">
        <f t="shared" si="8"/>
        <v>59</v>
      </c>
      <c r="AF17" s="8">
        <f>IF(VLOOKUP($B17,'Super Vétérans BRUT'!$B$6:$N$30,13,FALSE)="","",(VLOOKUP($B17,'Super Vétérans BRUT'!$B$6:$N$30,13,FALSE)))</f>
        <v>16</v>
      </c>
      <c r="AG17" s="8">
        <f>IF(VLOOKUP($B17,'Super Vétérans NET'!$B$6:$N$30,13,FALSE)="","",(VLOOKUP($B17,'Super Vétérans NET'!$B$6:$N$30,13,FALSE)))</f>
        <v>30</v>
      </c>
      <c r="AH17" s="76">
        <f t="shared" si="9"/>
        <v>46</v>
      </c>
      <c r="AI17" s="76">
        <f t="shared" si="10"/>
        <v>238</v>
      </c>
      <c r="AJ17" s="24">
        <f t="shared" si="11"/>
        <v>5</v>
      </c>
      <c r="AK17" s="24">
        <f>IF(AJ17&lt;8,0,+SMALL(($G17,$J17,$M17,$P17,$S17,$V17,$Y17,$AB17,$AE17,$AH17),1))</f>
        <v>0</v>
      </c>
      <c r="AL17" s="24">
        <f>IF(AJ17&lt;9,0,+SMALL(($G17,$J17,$M17,$P17,$S17,$V17,$Y17,$AB17,$AE17,$AH17),2))</f>
        <v>0</v>
      </c>
      <c r="AM17" s="24">
        <f>IF(AJ17&lt;10,0,+SMALL(($G17,$J17,$M17,$P17,$S17,$V17,$Y17,$AB17,$AE17,$AH17),3))</f>
        <v>0</v>
      </c>
      <c r="AN17" s="24">
        <f t="shared" si="12"/>
        <v>238</v>
      </c>
      <c r="AO17" s="24">
        <f t="shared" si="13"/>
        <v>12</v>
      </c>
      <c r="AQ17" s="26"/>
      <c r="AR17" s="26"/>
      <c r="AS17" s="26"/>
      <c r="AT17" s="15"/>
    </row>
    <row r="18" spans="1:46" s="12" customFormat="1">
      <c r="A18" s="4"/>
      <c r="B18" s="60" t="s">
        <v>197</v>
      </c>
      <c r="C18" s="45"/>
      <c r="D18" s="64" t="s">
        <v>61</v>
      </c>
      <c r="E18" s="8">
        <f>IF(VLOOKUP($B18,'Super Vétérans BRUT'!$B$6:$E$30,4,FALSE)="","",(VLOOKUP($B18,'Super Vétérans BRUT'!$B$6:$E$30,4,FALSE)))</f>
        <v>17</v>
      </c>
      <c r="F18" s="8">
        <f>IF(VLOOKUP($B18,'Super Vétérans NET'!$B$6:E$30,4,FALSE)="","",(VLOOKUP($B18,'Super Vétérans NET'!$B$6:$E$30,4,FALSE)))</f>
        <v>37</v>
      </c>
      <c r="G18" s="76">
        <f t="shared" si="0"/>
        <v>54</v>
      </c>
      <c r="H18" s="8" t="str">
        <f>IF(VLOOKUP($B18,'Super Vétérans BRUT'!$B$6:$F$30,5,FALSE)="","",(VLOOKUP($B18,'Super Vétérans BRUT'!$B$6:$F$30,5,FALSE)))</f>
        <v/>
      </c>
      <c r="I18" s="8" t="str">
        <f>IF(VLOOKUP($B18,'Super Vétérans NET'!$B$6:$F$30,5,FALSE)="","",(VLOOKUP($B18,'Super Vétérans NET'!$B$6:$F$30,5,FALSE)))</f>
        <v/>
      </c>
      <c r="J18" s="76" t="str">
        <f t="shared" si="1"/>
        <v/>
      </c>
      <c r="K18" s="8">
        <f>IF(VLOOKUP($B18,'Super Vétérans BRUT'!$B$6:$G$30,6,FALSE)="","",(VLOOKUP($B18,'Super Vétérans BRUT'!$B$6:$G$30,6,FALSE)))</f>
        <v>18</v>
      </c>
      <c r="L18" s="8">
        <f>IF(VLOOKUP($B18,'Super Vétérans NET'!$B$6:$G$30,6,FALSE)="","",(VLOOKUP($B18,'Super Vétérans NET'!$B$6:$G$30,6,FALSE)))</f>
        <v>35</v>
      </c>
      <c r="M18" s="76">
        <f t="shared" si="2"/>
        <v>53</v>
      </c>
      <c r="N18" s="8">
        <f>IF(VLOOKUP($B18,'Super Vétérans BRUT'!$B$6:$H$30,7,FALSE)="","",(VLOOKUP($B18,'Super Vétérans BRUT'!$B$6:$H$30,7,FALSE)))</f>
        <v>15</v>
      </c>
      <c r="O18" s="8">
        <f>IF(VLOOKUP($B18,'Super Vétérans NET'!$B$6:$H$30,7,FALSE)="","",(VLOOKUP($B18,'Super Vétérans NET'!$B$6:$H$30,7,FALSE)))</f>
        <v>35</v>
      </c>
      <c r="P18" s="76">
        <f t="shared" si="3"/>
        <v>50</v>
      </c>
      <c r="Q18" s="8" t="str">
        <f>IF(VLOOKUP($B18,'Super Vétérans BRUT'!$B$6:$J$30,8,FALSE)="","",(VLOOKUP($B18,'Super Vétérans BRUT'!$B$6:$J$30,8,FALSE)))</f>
        <v/>
      </c>
      <c r="R18" s="8" t="str">
        <f>IF(VLOOKUP($B18,'Super Vétérans NET'!$B$6:$I$30,8,FALSE)="","",(VLOOKUP($B18,'Super Vétérans NET'!$B$6:$I$30,8,FALSE)))</f>
        <v/>
      </c>
      <c r="S18" s="76" t="str">
        <f t="shared" si="4"/>
        <v/>
      </c>
      <c r="T18" s="8">
        <f>IF(VLOOKUP($B18,'Super Vétérans BRUT'!$B$6:$J$30,9,FALSE)="","",(VLOOKUP($B18,'Super Vétérans BRUT'!$B$6:$J$30,9,FALSE)))</f>
        <v>8</v>
      </c>
      <c r="U18" s="8">
        <f>IF(VLOOKUP($B18,'Super Vétérans NET'!$B$6:$J$30,9,FALSE)="","",(VLOOKUP($B18,'Super Vétérans NET'!$B$6:$J$30,9,FALSE)))</f>
        <v>18</v>
      </c>
      <c r="V18" s="76">
        <f t="shared" si="5"/>
        <v>26</v>
      </c>
      <c r="W18" s="8" t="str">
        <f>IF(VLOOKUP($B18,'Super Vétérans BRUT'!$B$6:$M$30,10,FALSE)="","",(VLOOKUP($B18,'Super Vétérans BRUT'!$B$6:$M$30,10,FALSE)))</f>
        <v/>
      </c>
      <c r="X18" s="8" t="str">
        <f>IF(VLOOKUP($B18,'Super Vétérans NET'!$B$6:$K$30,10,FALSE)="","",(VLOOKUP($B18,'Super Vétérans NET'!$B$6:$K$30,10,FALSE)))</f>
        <v/>
      </c>
      <c r="Y18" s="76" t="str">
        <f t="shared" si="6"/>
        <v/>
      </c>
      <c r="Z18" s="8" t="str">
        <f>IF(VLOOKUP($B18,'Super Vétérans BRUT'!$B$6:$L$30,11,FALSE)="","",(VLOOKUP($B18,'Super Vétérans BRUT'!$B$6:$L$30,11,FALSE)))</f>
        <v/>
      </c>
      <c r="AA18" s="8" t="str">
        <f>IF(VLOOKUP($B18,'Super Vétérans NET'!$B$6:$L$30,11,FALSE)="","",(VLOOKUP($B18,'Super Vétérans NET'!$B$6:$L$30,11,FALSE)))</f>
        <v/>
      </c>
      <c r="AB18" s="76" t="str">
        <f t="shared" si="7"/>
        <v/>
      </c>
      <c r="AC18" s="8" t="str">
        <f>IF(VLOOKUP($B18,'Super Vétérans BRUT'!$B$6:$M$30,12,FALSE)="","",(VLOOKUP($B18,'Super Vétérans BRUT'!$B$6:$M$30,12,FALSE)))</f>
        <v/>
      </c>
      <c r="AD18" s="8" t="str">
        <f>IF(VLOOKUP($B18,'Super Vétérans NET'!$B$6:$M$30,12,FALSE)="","",(VLOOKUP($B18,'Super Vétérans NET'!$B$6:$M$30,12,FALSE)))</f>
        <v/>
      </c>
      <c r="AE18" s="76" t="str">
        <f t="shared" si="8"/>
        <v/>
      </c>
      <c r="AF18" s="8" t="str">
        <f>IF(VLOOKUP($B18,'Super Vétérans BRUT'!$B$6:$N$30,13,FALSE)="","",(VLOOKUP($B18,'Super Vétérans BRUT'!$B$6:$N$30,13,FALSE)))</f>
        <v/>
      </c>
      <c r="AG18" s="8" t="str">
        <f>IF(VLOOKUP($B18,'Super Vétérans NET'!$B$6:$N$30,13,FALSE)="","",(VLOOKUP($B18,'Super Vétérans NET'!$B$6:$N$30,13,FALSE)))</f>
        <v/>
      </c>
      <c r="AH18" s="76" t="str">
        <f t="shared" si="9"/>
        <v/>
      </c>
      <c r="AI18" s="76">
        <f t="shared" si="10"/>
        <v>183</v>
      </c>
      <c r="AJ18" s="24">
        <f t="shared" si="11"/>
        <v>4</v>
      </c>
      <c r="AK18" s="24">
        <f>IF(AJ18&lt;8,0,+SMALL(($G18,$J18,$M18,$P18,$S18,$V18,$Y18,$AB18,$AE18,$AH18),1))</f>
        <v>0</v>
      </c>
      <c r="AL18" s="24">
        <f>IF(AJ18&lt;9,0,+SMALL(($G18,$J18,$M18,$P18,$S18,$V18,$Y18,$AB18,$AE18,$AH18),2))</f>
        <v>0</v>
      </c>
      <c r="AM18" s="24">
        <f>IF(AJ18&lt;10,0,+SMALL(($G18,$J18,$M18,$P18,$S18,$V18,$Y18,$AB18,$AE18,$AH18),3))</f>
        <v>0</v>
      </c>
      <c r="AN18" s="24">
        <f t="shared" si="12"/>
        <v>183</v>
      </c>
      <c r="AO18" s="24">
        <f t="shared" si="13"/>
        <v>13</v>
      </c>
      <c r="AQ18" s="26"/>
      <c r="AR18" s="26"/>
      <c r="AS18" s="26"/>
      <c r="AT18" s="15"/>
    </row>
    <row r="19" spans="1:46" s="12" customFormat="1">
      <c r="A19" s="4"/>
      <c r="B19" s="60" t="s">
        <v>85</v>
      </c>
      <c r="C19" s="45"/>
      <c r="D19" s="94" t="s">
        <v>20</v>
      </c>
      <c r="E19" s="8">
        <f>IF(VLOOKUP($B19,'Super Vétérans BRUT'!$B$6:$E$30,4,FALSE)="","",(VLOOKUP($B19,'Super Vétérans BRUT'!$B$6:$E$30,4,FALSE)))</f>
        <v>13</v>
      </c>
      <c r="F19" s="8">
        <f>IF(VLOOKUP($B19,'Super Vétérans NET'!$B$6:E$30,4,FALSE)="","",(VLOOKUP($B19,'Super Vétérans NET'!$B$6:$E$30,4,FALSE)))</f>
        <v>37</v>
      </c>
      <c r="G19" s="76">
        <f t="shared" si="0"/>
        <v>50</v>
      </c>
      <c r="H19" s="8" t="str">
        <f>IF(VLOOKUP($B19,'Super Vétérans BRUT'!$B$6:$F$30,5,FALSE)="","",(VLOOKUP($B19,'Super Vétérans BRUT'!$B$6:$F$30,5,FALSE)))</f>
        <v/>
      </c>
      <c r="I19" s="8" t="str">
        <f>IF(VLOOKUP($B19,'Super Vétérans NET'!$B$6:$F$30,5,FALSE)="","",(VLOOKUP($B19,'Super Vétérans NET'!$B$6:$F$30,5,FALSE)))</f>
        <v/>
      </c>
      <c r="J19" s="76" t="str">
        <f t="shared" si="1"/>
        <v/>
      </c>
      <c r="K19" s="8" t="str">
        <f>IF(VLOOKUP($B19,'Super Vétérans BRUT'!$B$6:$G$30,6,FALSE)="","",(VLOOKUP($B19,'Super Vétérans BRUT'!$B$6:$G$30,6,FALSE)))</f>
        <v/>
      </c>
      <c r="L19" s="8" t="str">
        <f>IF(VLOOKUP($B19,'Super Vétérans NET'!$B$6:$G$30,6,FALSE)="","",(VLOOKUP($B19,'Super Vétérans NET'!$B$6:$G$30,6,FALSE)))</f>
        <v/>
      </c>
      <c r="M19" s="76" t="str">
        <f t="shared" si="2"/>
        <v/>
      </c>
      <c r="N19" s="8" t="str">
        <f>IF(VLOOKUP($B19,'Super Vétérans BRUT'!$B$6:$H$30,7,FALSE)="","",(VLOOKUP($B19,'Super Vétérans BRUT'!$B$6:$H$30,7,FALSE)))</f>
        <v/>
      </c>
      <c r="O19" s="8" t="str">
        <f>IF(VLOOKUP($B19,'Super Vétérans NET'!$B$6:$H$30,7,FALSE)="","",(VLOOKUP($B19,'Super Vétérans NET'!$B$6:$H$30,7,FALSE)))</f>
        <v/>
      </c>
      <c r="P19" s="76" t="str">
        <f t="shared" si="3"/>
        <v/>
      </c>
      <c r="Q19" s="8" t="str">
        <f>IF(VLOOKUP($B19,'Super Vétérans BRUT'!$B$6:$J$30,8,FALSE)="","",(VLOOKUP($B19,'Super Vétérans BRUT'!$B$6:$J$30,8,FALSE)))</f>
        <v/>
      </c>
      <c r="R19" s="8" t="str">
        <f>IF(VLOOKUP($B19,'Super Vétérans NET'!$B$6:$I$30,8,FALSE)="","",(VLOOKUP($B19,'Super Vétérans NET'!$B$6:$I$30,8,FALSE)))</f>
        <v/>
      </c>
      <c r="S19" s="76" t="str">
        <f t="shared" si="4"/>
        <v/>
      </c>
      <c r="T19" s="8">
        <f>IF(VLOOKUP($B19,'Super Vétérans BRUT'!$B$6:$J$30,9,FALSE)="","",(VLOOKUP($B19,'Super Vétérans BRUT'!$B$6:$J$30,9,FALSE)))</f>
        <v>8</v>
      </c>
      <c r="U19" s="8">
        <f>IF(VLOOKUP($B19,'Super Vétérans NET'!$B$6:$J$30,9,FALSE)="","",(VLOOKUP($B19,'Super Vétérans NET'!$B$6:$J$30,9,FALSE)))</f>
        <v>25</v>
      </c>
      <c r="V19" s="76">
        <f t="shared" si="5"/>
        <v>33</v>
      </c>
      <c r="W19" s="8" t="str">
        <f>IF(VLOOKUP($B19,'Super Vétérans BRUT'!$B$6:$M$30,10,FALSE)="","",(VLOOKUP($B19,'Super Vétérans BRUT'!$B$6:$M$30,10,FALSE)))</f>
        <v/>
      </c>
      <c r="X19" s="8" t="str">
        <f>IF(VLOOKUP($B19,'Super Vétérans NET'!$B$6:$K$30,10,FALSE)="","",(VLOOKUP($B19,'Super Vétérans NET'!$B$6:$K$30,10,FALSE)))</f>
        <v/>
      </c>
      <c r="Y19" s="76" t="str">
        <f t="shared" si="6"/>
        <v/>
      </c>
      <c r="Z19" s="8">
        <f>IF(VLOOKUP($B19,'Super Vétérans BRUT'!$B$6:$L$30,11,FALSE)="","",(VLOOKUP($B19,'Super Vétérans BRUT'!$B$6:$L$30,11,FALSE)))</f>
        <v>6</v>
      </c>
      <c r="AA19" s="8">
        <f>IF(VLOOKUP($B19,'Super Vétérans NET'!$B$6:$L$30,11,FALSE)="","",(VLOOKUP($B19,'Super Vétérans NET'!$B$6:$L$30,11,FALSE)))</f>
        <v>23</v>
      </c>
      <c r="AB19" s="76">
        <f t="shared" si="7"/>
        <v>29</v>
      </c>
      <c r="AC19" s="8" t="str">
        <f>IF(VLOOKUP($B19,'Super Vétérans BRUT'!$B$6:$M$30,12,FALSE)="","",(VLOOKUP($B19,'Super Vétérans BRUT'!$B$6:$M$30,12,FALSE)))</f>
        <v/>
      </c>
      <c r="AD19" s="8" t="str">
        <f>IF(VLOOKUP($B19,'Super Vétérans NET'!$B$6:$M$30,12,FALSE)="","",(VLOOKUP($B19,'Super Vétérans NET'!$B$6:$M$30,12,FALSE)))</f>
        <v/>
      </c>
      <c r="AE19" s="76" t="str">
        <f t="shared" si="8"/>
        <v/>
      </c>
      <c r="AF19" s="8">
        <f>IF(VLOOKUP($B19,'Super Vétérans BRUT'!$B$6:$N$30,13,FALSE)="","",(VLOOKUP($B19,'Super Vétérans BRUT'!$B$6:$N$30,13,FALSE)))</f>
        <v>8</v>
      </c>
      <c r="AG19" s="8">
        <f>IF(VLOOKUP($B19,'Super Vétérans NET'!$B$6:$N$30,13,FALSE)="","",(VLOOKUP($B19,'Super Vétérans NET'!$B$6:$N$30,13,FALSE)))</f>
        <v>26</v>
      </c>
      <c r="AH19" s="76">
        <f t="shared" si="9"/>
        <v>34</v>
      </c>
      <c r="AI19" s="76">
        <f t="shared" si="10"/>
        <v>146</v>
      </c>
      <c r="AJ19" s="24">
        <f t="shared" si="11"/>
        <v>4</v>
      </c>
      <c r="AK19" s="24">
        <f>IF(AJ19&lt;8,0,+SMALL(($G19,$J19,$M19,$P19,$S19,$V19,$Y19,$AB19,$AE19,$AH19),1))</f>
        <v>0</v>
      </c>
      <c r="AL19" s="24">
        <f>IF(AJ19&lt;9,0,+SMALL(($G19,$J19,$M19,$P19,$S19,$V19,$Y19,$AB19,$AE19,$AH19),2))</f>
        <v>0</v>
      </c>
      <c r="AM19" s="24">
        <f>IF(AJ19&lt;10,0,+SMALL(($G19,$J19,$M19,$P19,$S19,$V19,$Y19,$AB19,$AE19,$AH19),3))</f>
        <v>0</v>
      </c>
      <c r="AN19" s="24">
        <f t="shared" si="12"/>
        <v>146</v>
      </c>
      <c r="AO19" s="24">
        <f t="shared" si="13"/>
        <v>14</v>
      </c>
      <c r="AQ19" s="26"/>
      <c r="AR19" s="26"/>
      <c r="AS19" s="26"/>
      <c r="AT19" s="15"/>
    </row>
    <row r="20" spans="1:46">
      <c r="B20" s="60" t="s">
        <v>180</v>
      </c>
      <c r="C20" s="45"/>
      <c r="D20" s="96" t="s">
        <v>12</v>
      </c>
      <c r="E20" s="8">
        <f>IF(VLOOKUP($B20,'Super Vétérans BRUT'!$B$6:$E$30,4,FALSE)="","",(VLOOKUP($B20,'Super Vétérans BRUT'!$B$6:$E$30,4,FALSE)))</f>
        <v>9</v>
      </c>
      <c r="F20" s="8">
        <f>IF(VLOOKUP($B20,'Super Vétérans NET'!$B$6:E$30,4,FALSE)="","",(VLOOKUP($B20,'Super Vétérans NET'!$B$6:$E$30,4,FALSE)))</f>
        <v>31</v>
      </c>
      <c r="G20" s="76">
        <f t="shared" si="0"/>
        <v>40</v>
      </c>
      <c r="H20" s="8">
        <f>IF(VLOOKUP($B20,'Super Vétérans BRUT'!$B$6:$F$30,5,FALSE)="","",(VLOOKUP($B20,'Super Vétérans BRUT'!$B$6:$F$30,5,FALSE)))</f>
        <v>7</v>
      </c>
      <c r="I20" s="8">
        <f>IF(VLOOKUP($B20,'Super Vétérans NET'!$B$6:$F$30,5,FALSE)="","",(VLOOKUP($B20,'Super Vétérans NET'!$B$6:$F$30,5,FALSE)))</f>
        <v>23</v>
      </c>
      <c r="J20" s="76">
        <f t="shared" si="1"/>
        <v>30</v>
      </c>
      <c r="K20" s="8" t="str">
        <f>IF(VLOOKUP($B20,'Super Vétérans BRUT'!$B$6:$G$30,6,FALSE)="","",(VLOOKUP($B20,'Super Vétérans BRUT'!$B$6:$G$30,6,FALSE)))</f>
        <v/>
      </c>
      <c r="L20" s="8" t="str">
        <f>IF(VLOOKUP($B20,'Super Vétérans NET'!$B$6:$G$30,6,FALSE)="","",(VLOOKUP($B20,'Super Vétérans NET'!$B$6:$G$30,6,FALSE)))</f>
        <v/>
      </c>
      <c r="M20" s="76" t="str">
        <f t="shared" si="2"/>
        <v/>
      </c>
      <c r="N20" s="8" t="str">
        <f>IF(VLOOKUP($B20,'Super Vétérans BRUT'!$B$6:$H$30,7,FALSE)="","",(VLOOKUP($B20,'Super Vétérans BRUT'!$B$6:$H$30,7,FALSE)))</f>
        <v/>
      </c>
      <c r="O20" s="8" t="str">
        <f>IF(VLOOKUP($B20,'Super Vétérans NET'!$B$6:$H$30,7,FALSE)="","",(VLOOKUP($B20,'Super Vétérans NET'!$B$6:$H$30,7,FALSE)))</f>
        <v/>
      </c>
      <c r="P20" s="76" t="str">
        <f t="shared" si="3"/>
        <v/>
      </c>
      <c r="Q20" s="8" t="str">
        <f>IF(VLOOKUP($B20,'Super Vétérans BRUT'!$B$6:$J$30,8,FALSE)="","",(VLOOKUP($B20,'Super Vétérans BRUT'!$B$6:$J$30,8,FALSE)))</f>
        <v/>
      </c>
      <c r="R20" s="8" t="str">
        <f>IF(VLOOKUP($B20,'Super Vétérans NET'!$B$6:$I$30,8,FALSE)="","",(VLOOKUP($B20,'Super Vétérans NET'!$B$6:$I$30,8,FALSE)))</f>
        <v/>
      </c>
      <c r="S20" s="76" t="str">
        <f t="shared" si="4"/>
        <v/>
      </c>
      <c r="T20" s="8" t="str">
        <f>IF(VLOOKUP($B20,'Super Vétérans BRUT'!$B$6:$J$30,9,FALSE)="","",(VLOOKUP($B20,'Super Vétérans BRUT'!$B$6:$J$30,9,FALSE)))</f>
        <v/>
      </c>
      <c r="U20" s="8" t="str">
        <f>IF(VLOOKUP($B20,'Super Vétérans NET'!$B$6:$J$30,9,FALSE)="","",(VLOOKUP($B20,'Super Vétérans NET'!$B$6:$J$30,9,FALSE)))</f>
        <v/>
      </c>
      <c r="V20" s="76" t="str">
        <f t="shared" si="5"/>
        <v/>
      </c>
      <c r="W20" s="8" t="str">
        <f>IF(VLOOKUP($B20,'Super Vétérans BRUT'!$B$6:$M$30,10,FALSE)="","",(VLOOKUP($B20,'Super Vétérans BRUT'!$B$6:$M$30,10,FALSE)))</f>
        <v/>
      </c>
      <c r="X20" s="8" t="str">
        <f>IF(VLOOKUP($B20,'Super Vétérans NET'!$B$6:$K$30,10,FALSE)="","",(VLOOKUP($B20,'Super Vétérans NET'!$B$6:$K$30,10,FALSE)))</f>
        <v/>
      </c>
      <c r="Y20" s="76" t="str">
        <f t="shared" si="6"/>
        <v/>
      </c>
      <c r="Z20" s="8" t="str">
        <f>IF(VLOOKUP($B20,'Super Vétérans BRUT'!$B$6:$L$30,11,FALSE)="","",(VLOOKUP($B20,'Super Vétérans BRUT'!$B$6:$L$30,11,FALSE)))</f>
        <v/>
      </c>
      <c r="AA20" s="8" t="str">
        <f>IF(VLOOKUP($B20,'Super Vétérans NET'!$B$6:$L$30,11,FALSE)="","",(VLOOKUP($B20,'Super Vétérans NET'!$B$6:$L$30,11,FALSE)))</f>
        <v/>
      </c>
      <c r="AB20" s="76" t="str">
        <f t="shared" si="7"/>
        <v/>
      </c>
      <c r="AC20" s="8" t="str">
        <f>IF(VLOOKUP($B20,'Super Vétérans BRUT'!$B$6:$M$30,12,FALSE)="","",(VLOOKUP($B20,'Super Vétérans BRUT'!$B$6:$M$30,12,FALSE)))</f>
        <v/>
      </c>
      <c r="AD20" s="8" t="str">
        <f>IF(VLOOKUP($B20,'Super Vétérans NET'!$B$6:$M$30,12,FALSE)="","",(VLOOKUP($B20,'Super Vétérans NET'!$B$6:$M$30,12,FALSE)))</f>
        <v/>
      </c>
      <c r="AE20" s="76" t="str">
        <f t="shared" si="8"/>
        <v/>
      </c>
      <c r="AF20" s="8">
        <f>IF(VLOOKUP($B20,'Super Vétérans BRUT'!$B$6:$N$30,13,FALSE)="","",(VLOOKUP($B20,'Super Vétérans BRUT'!$B$6:$N$30,13,FALSE)))</f>
        <v>10</v>
      </c>
      <c r="AG20" s="8">
        <f>IF(VLOOKUP($B20,'Super Vétérans NET'!$B$6:$N$30,13,FALSE)="","",(VLOOKUP($B20,'Super Vétérans NET'!$B$6:$N$30,13,FALSE)))</f>
        <v>28</v>
      </c>
      <c r="AH20" s="76">
        <f t="shared" si="9"/>
        <v>38</v>
      </c>
      <c r="AI20" s="76">
        <f t="shared" si="10"/>
        <v>108</v>
      </c>
      <c r="AJ20" s="24">
        <f t="shared" si="11"/>
        <v>3</v>
      </c>
      <c r="AK20" s="24">
        <f>IF(AJ20&lt;8,0,+SMALL(($G20,$J20,$M20,$P20,$S20,$V20,$Y20,$AB20,$AE20,$AH20),1))</f>
        <v>0</v>
      </c>
      <c r="AL20" s="24">
        <f>IF(AJ20&lt;9,0,+SMALL(($G20,$J20,$M20,$P20,$S20,$V20,$Y20,$AB20,$AE20,$AH20),2))</f>
        <v>0</v>
      </c>
      <c r="AM20" s="24">
        <f>IF(AJ20&lt;10,0,+SMALL(($G20,$J20,$M20,$P20,$S20,$V20,$Y20,$AB20,$AE20,$AH20),3))</f>
        <v>0</v>
      </c>
      <c r="AN20" s="24">
        <f t="shared" si="12"/>
        <v>108</v>
      </c>
      <c r="AO20" s="24">
        <f t="shared" si="13"/>
        <v>15</v>
      </c>
      <c r="AQ20" s="26"/>
      <c r="AR20" s="26"/>
      <c r="AS20" s="26"/>
      <c r="AT20" s="15"/>
    </row>
    <row r="21" spans="1:46" s="12" customFormat="1">
      <c r="A21" s="4"/>
      <c r="B21" s="60" t="s">
        <v>299</v>
      </c>
      <c r="C21" s="45"/>
      <c r="D21" s="94" t="s">
        <v>20</v>
      </c>
      <c r="E21" s="8" t="str">
        <f>IF(VLOOKUP($B21,'Super Vétérans BRUT'!$B$6:$E$30,4,FALSE)="","",(VLOOKUP($B21,'Super Vétérans BRUT'!$B$6:$E$30,4,FALSE)))</f>
        <v/>
      </c>
      <c r="F21" s="8" t="str">
        <f>IF(VLOOKUP($B21,'Super Vétérans NET'!$B$6:E$30,4,FALSE)="","",(VLOOKUP($B21,'Super Vétérans NET'!$B$6:$E$30,4,FALSE)))</f>
        <v/>
      </c>
      <c r="G21" s="76" t="str">
        <f t="shared" si="0"/>
        <v/>
      </c>
      <c r="H21" s="8" t="str">
        <f>IF(VLOOKUP($B21,'Super Vétérans BRUT'!$B$6:$F$30,5,FALSE)="","",(VLOOKUP($B21,'Super Vétérans BRUT'!$B$6:$F$30,5,FALSE)))</f>
        <v/>
      </c>
      <c r="I21" s="8" t="str">
        <f>IF(VLOOKUP($B21,'Super Vétérans NET'!$B$6:$F$30,5,FALSE)="","",(VLOOKUP($B21,'Super Vétérans NET'!$B$6:$F$30,5,FALSE)))</f>
        <v/>
      </c>
      <c r="J21" s="76" t="str">
        <f t="shared" si="1"/>
        <v/>
      </c>
      <c r="K21" s="8" t="str">
        <f>IF(VLOOKUP($B21,'Super Vétérans BRUT'!$B$6:$G$30,6,FALSE)="","",(VLOOKUP($B21,'Super Vétérans BRUT'!$B$6:$G$30,6,FALSE)))</f>
        <v/>
      </c>
      <c r="L21" s="8" t="str">
        <f>IF(VLOOKUP($B21,'Super Vétérans NET'!$B$6:$G$30,6,FALSE)="","",(VLOOKUP($B21,'Super Vétérans NET'!$B$6:$G$30,6,FALSE)))</f>
        <v/>
      </c>
      <c r="M21" s="76" t="str">
        <f t="shared" si="2"/>
        <v/>
      </c>
      <c r="N21" s="8" t="str">
        <f>IF(VLOOKUP($B21,'Super Vétérans BRUT'!$B$6:$H$30,7,FALSE)="","",(VLOOKUP($B21,'Super Vétérans BRUT'!$B$6:$H$30,7,FALSE)))</f>
        <v/>
      </c>
      <c r="O21" s="8" t="str">
        <f>IF(VLOOKUP($B21,'Super Vétérans NET'!$B$6:$H$30,7,FALSE)="","",(VLOOKUP($B21,'Super Vétérans NET'!$B$6:$H$30,7,FALSE)))</f>
        <v/>
      </c>
      <c r="P21" s="76" t="str">
        <f t="shared" si="3"/>
        <v/>
      </c>
      <c r="Q21" s="8" t="str">
        <f>IF(VLOOKUP($B21,'Super Vétérans BRUT'!$B$6:$J$30,8,FALSE)="","",(VLOOKUP($B21,'Super Vétérans BRUT'!$B$6:$J$30,8,FALSE)))</f>
        <v/>
      </c>
      <c r="R21" s="8" t="str">
        <f>IF(VLOOKUP($B21,'Super Vétérans NET'!$B$6:$I$30,8,FALSE)="","",(VLOOKUP($B21,'Super Vétérans NET'!$B$6:$I$30,8,FALSE)))</f>
        <v/>
      </c>
      <c r="S21" s="76" t="str">
        <f t="shared" si="4"/>
        <v/>
      </c>
      <c r="T21" s="8" t="str">
        <f>IF(VLOOKUP($B21,'Super Vétérans BRUT'!$B$6:$J$30,9,FALSE)="","",(VLOOKUP($B21,'Super Vétérans BRUT'!$B$6:$J$30,9,FALSE)))</f>
        <v/>
      </c>
      <c r="U21" s="8" t="str">
        <f>IF(VLOOKUP($B21,'Super Vétérans NET'!$B$6:$J$30,9,FALSE)="","",(VLOOKUP($B21,'Super Vétérans NET'!$B$6:$J$30,9,FALSE)))</f>
        <v/>
      </c>
      <c r="V21" s="76" t="str">
        <f t="shared" si="5"/>
        <v/>
      </c>
      <c r="W21" s="8">
        <f>IF(VLOOKUP($B21,'Super Vétérans BRUT'!$B$6:$M$30,10,FALSE)="","",(VLOOKUP($B21,'Super Vétérans BRUT'!$B$6:$M$30,10,FALSE)))</f>
        <v>10</v>
      </c>
      <c r="X21" s="8">
        <f>IF(VLOOKUP($B21,'Super Vétérans NET'!$B$6:$K$30,10,FALSE)="","",(VLOOKUP($B21,'Super Vétérans NET'!$B$6:$K$30,10,FALSE)))</f>
        <v>33</v>
      </c>
      <c r="Y21" s="76">
        <f t="shared" si="6"/>
        <v>43</v>
      </c>
      <c r="Z21" s="8">
        <f>IF(VLOOKUP($B21,'Super Vétérans BRUT'!$B$6:$L$30,11,FALSE)="","",(VLOOKUP($B21,'Super Vétérans BRUT'!$B$6:$L$30,11,FALSE)))</f>
        <v>10</v>
      </c>
      <c r="AA21" s="8">
        <f>IF(VLOOKUP($B21,'Super Vétérans NET'!$B$6:$L$30,11,FALSE)="","",(VLOOKUP($B21,'Super Vétérans NET'!$B$6:$L$30,11,FALSE)))</f>
        <v>32</v>
      </c>
      <c r="AB21" s="76">
        <f t="shared" si="7"/>
        <v>42</v>
      </c>
      <c r="AC21" s="8" t="str">
        <f>IF(VLOOKUP($B21,'Super Vétérans BRUT'!$B$6:$M$30,12,FALSE)="","",(VLOOKUP($B21,'Super Vétérans BRUT'!$B$6:$M$30,12,FALSE)))</f>
        <v/>
      </c>
      <c r="AD21" s="8" t="str">
        <f>IF(VLOOKUP($B21,'Super Vétérans NET'!$B$6:$M$30,12,FALSE)="","",(VLOOKUP($B21,'Super Vétérans NET'!$B$6:$M$30,12,FALSE)))</f>
        <v/>
      </c>
      <c r="AE21" s="76" t="str">
        <f t="shared" si="8"/>
        <v/>
      </c>
      <c r="AF21" s="8" t="str">
        <f>IF(VLOOKUP($B21,'Super Vétérans BRUT'!$B$6:$N$30,13,FALSE)="","",(VLOOKUP($B21,'Super Vétérans BRUT'!$B$6:$N$30,13,FALSE)))</f>
        <v/>
      </c>
      <c r="AG21" s="8" t="str">
        <f>IF(VLOOKUP($B21,'Super Vétérans NET'!$B$6:$N$30,13,FALSE)="","",(VLOOKUP($B21,'Super Vétérans NET'!$B$6:$N$30,13,FALSE)))</f>
        <v/>
      </c>
      <c r="AH21" s="76" t="str">
        <f t="shared" si="9"/>
        <v/>
      </c>
      <c r="AI21" s="76">
        <f t="shared" si="10"/>
        <v>85</v>
      </c>
      <c r="AJ21" s="24">
        <f t="shared" si="11"/>
        <v>2</v>
      </c>
      <c r="AK21" s="24">
        <f>IF(AJ21&lt;8,0,+SMALL(($G21,$J21,$M21,$P21,$S21,$V21,$Y21,$AB21,$AE21,$AH21),1))</f>
        <v>0</v>
      </c>
      <c r="AL21" s="24">
        <f>IF(AJ21&lt;9,0,+SMALL(($G21,$J21,$M21,$P21,$S21,$V21,$Y21,$AB21,$AE21,$AH21),2))</f>
        <v>0</v>
      </c>
      <c r="AM21" s="24">
        <f>IF(AJ21&lt;10,0,+SMALL(($G21,$J21,$M21,$P21,$S21,$V21,$Y21,$AB21,$AE21,$AH21),3))</f>
        <v>0</v>
      </c>
      <c r="AN21" s="24">
        <f t="shared" si="12"/>
        <v>85</v>
      </c>
      <c r="AO21" s="24">
        <f t="shared" si="13"/>
        <v>16</v>
      </c>
      <c r="AQ21" s="26"/>
      <c r="AR21" s="26"/>
      <c r="AS21" s="26"/>
      <c r="AT21" s="15"/>
    </row>
    <row r="22" spans="1:46" s="12" customFormat="1">
      <c r="A22" s="4"/>
      <c r="B22" s="60" t="s">
        <v>53</v>
      </c>
      <c r="C22" s="45"/>
      <c r="D22" s="61" t="s">
        <v>5</v>
      </c>
      <c r="E22" s="8" t="str">
        <f>IF(VLOOKUP($B22,'Super Vétérans BRUT'!$B$6:$E$30,4,FALSE)="","",(VLOOKUP($B22,'Super Vétérans BRUT'!$B$6:$E$30,4,FALSE)))</f>
        <v/>
      </c>
      <c r="F22" s="8" t="str">
        <f>IF(VLOOKUP($B22,'Super Vétérans NET'!$B$6:E$30,4,FALSE)="","",(VLOOKUP($B22,'Super Vétérans NET'!$B$6:$E$30,4,FALSE)))</f>
        <v/>
      </c>
      <c r="G22" s="76" t="str">
        <f t="shared" si="0"/>
        <v/>
      </c>
      <c r="H22" s="8">
        <f>IF(VLOOKUP($B22,'Super Vétérans BRUT'!$B$6:$F$30,5,FALSE)="","",(VLOOKUP($B22,'Super Vétérans BRUT'!$B$6:$F$30,5,FALSE)))</f>
        <v>14</v>
      </c>
      <c r="I22" s="8">
        <f>IF(VLOOKUP($B22,'Super Vétérans NET'!$B$6:$F$30,5,FALSE)="","",(VLOOKUP($B22,'Super Vétérans NET'!$B$6:$F$30,5,FALSE)))</f>
        <v>37</v>
      </c>
      <c r="J22" s="76">
        <f t="shared" si="1"/>
        <v>51</v>
      </c>
      <c r="K22" s="8" t="str">
        <f>IF(VLOOKUP($B22,'Super Vétérans BRUT'!$B$6:$G$30,6,FALSE)="","",(VLOOKUP($B22,'Super Vétérans BRUT'!$B$6:$G$30,6,FALSE)))</f>
        <v/>
      </c>
      <c r="L22" s="8" t="str">
        <f>IF(VLOOKUP($B22,'Super Vétérans NET'!$B$6:$G$30,6,FALSE)="","",(VLOOKUP($B22,'Super Vétérans NET'!$B$6:$G$30,6,FALSE)))</f>
        <v/>
      </c>
      <c r="M22" s="76" t="str">
        <f t="shared" si="2"/>
        <v/>
      </c>
      <c r="N22" s="8">
        <f>IF(VLOOKUP($B22,'Super Vétérans BRUT'!$B$6:$H$30,7,FALSE)="","",(VLOOKUP($B22,'Super Vétérans BRUT'!$B$6:$H$30,7,FALSE)))</f>
        <v>7</v>
      </c>
      <c r="O22" s="8">
        <f>IF(VLOOKUP($B22,'Super Vétérans NET'!$B$6:$H$30,7,FALSE)="","",(VLOOKUP($B22,'Super Vétérans NET'!$B$6:$H$30,7,FALSE)))</f>
        <v>24</v>
      </c>
      <c r="P22" s="76">
        <f t="shared" si="3"/>
        <v>31</v>
      </c>
      <c r="Q22" s="8" t="str">
        <f>IF(VLOOKUP($B22,'Super Vétérans BRUT'!$B$6:$J$30,8,FALSE)="","",(VLOOKUP($B22,'Super Vétérans BRUT'!$B$6:$J$30,8,FALSE)))</f>
        <v/>
      </c>
      <c r="R22" s="8" t="str">
        <f>IF(VLOOKUP($B22,'Super Vétérans NET'!$B$6:$I$30,8,FALSE)="","",(VLOOKUP($B22,'Super Vétérans NET'!$B$6:$I$30,8,FALSE)))</f>
        <v/>
      </c>
      <c r="S22" s="76" t="str">
        <f t="shared" si="4"/>
        <v/>
      </c>
      <c r="T22" s="8" t="str">
        <f>IF(VLOOKUP($B22,'Super Vétérans BRUT'!$B$6:$J$30,9,FALSE)="","",(VLOOKUP($B22,'Super Vétérans BRUT'!$B$6:$J$30,9,FALSE)))</f>
        <v/>
      </c>
      <c r="U22" s="8" t="str">
        <f>IF(VLOOKUP($B22,'Super Vétérans NET'!$B$6:$J$30,9,FALSE)="","",(VLOOKUP($B22,'Super Vétérans NET'!$B$6:$J$30,9,FALSE)))</f>
        <v/>
      </c>
      <c r="V22" s="76" t="str">
        <f t="shared" si="5"/>
        <v/>
      </c>
      <c r="W22" s="8" t="str">
        <f>IF(VLOOKUP($B22,'Super Vétérans BRUT'!$B$6:$M$30,10,FALSE)="","",(VLOOKUP($B22,'Super Vétérans BRUT'!$B$6:$M$30,10,FALSE)))</f>
        <v/>
      </c>
      <c r="X22" s="8" t="str">
        <f>IF(VLOOKUP($B22,'Super Vétérans NET'!$B$6:$K$30,10,FALSE)="","",(VLOOKUP($B22,'Super Vétérans NET'!$B$6:$K$30,10,FALSE)))</f>
        <v/>
      </c>
      <c r="Y22" s="76" t="str">
        <f t="shared" si="6"/>
        <v/>
      </c>
      <c r="Z22" s="8" t="str">
        <f>IF(VLOOKUP($B22,'Super Vétérans BRUT'!$B$6:$L$30,11,FALSE)="","",(VLOOKUP($B22,'Super Vétérans BRUT'!$B$6:$L$30,11,FALSE)))</f>
        <v/>
      </c>
      <c r="AA22" s="8" t="str">
        <f>IF(VLOOKUP($B22,'Super Vétérans NET'!$B$6:$L$30,11,FALSE)="","",(VLOOKUP($B22,'Super Vétérans NET'!$B$6:$L$30,11,FALSE)))</f>
        <v/>
      </c>
      <c r="AB22" s="76" t="str">
        <f t="shared" si="7"/>
        <v/>
      </c>
      <c r="AC22" s="8" t="str">
        <f>IF(VLOOKUP($B22,'Super Vétérans BRUT'!$B$6:$M$30,12,FALSE)="","",(VLOOKUP($B22,'Super Vétérans BRUT'!$B$6:$M$30,12,FALSE)))</f>
        <v/>
      </c>
      <c r="AD22" s="8" t="str">
        <f>IF(VLOOKUP($B22,'Super Vétérans NET'!$B$6:$M$30,12,FALSE)="","",(VLOOKUP($B22,'Super Vétérans NET'!$B$6:$M$30,12,FALSE)))</f>
        <v/>
      </c>
      <c r="AE22" s="76" t="str">
        <f t="shared" si="8"/>
        <v/>
      </c>
      <c r="AF22" s="8" t="str">
        <f>IF(VLOOKUP($B22,'Super Vétérans BRUT'!$B$6:$N$30,13,FALSE)="","",(VLOOKUP($B22,'Super Vétérans BRUT'!$B$6:$N$30,13,FALSE)))</f>
        <v/>
      </c>
      <c r="AG22" s="8" t="str">
        <f>IF(VLOOKUP($B22,'Super Vétérans NET'!$B$6:$N$30,13,FALSE)="","",(VLOOKUP($B22,'Super Vétérans NET'!$B$6:$N$30,13,FALSE)))</f>
        <v/>
      </c>
      <c r="AH22" s="76" t="str">
        <f t="shared" si="9"/>
        <v/>
      </c>
      <c r="AI22" s="76">
        <f t="shared" si="10"/>
        <v>82</v>
      </c>
      <c r="AJ22" s="24">
        <f t="shared" si="11"/>
        <v>2</v>
      </c>
      <c r="AK22" s="24">
        <f>IF(AJ22&lt;8,0,+SMALL(($G22,$J22,$M22,$P22,$S22,$V22,$Y22,$AB22,$AE22,$AH22),1))</f>
        <v>0</v>
      </c>
      <c r="AL22" s="24">
        <f>IF(AJ22&lt;9,0,+SMALL(($G22,$J22,$M22,$P22,$S22,$V22,$Y22,$AB22,$AE22,$AH22),2))</f>
        <v>0</v>
      </c>
      <c r="AM22" s="24">
        <f>IF(AJ22&lt;10,0,+SMALL(($G22,$J22,$M22,$P22,$S22,$V22,$Y22,$AB22,$AE22,$AH22),3))</f>
        <v>0</v>
      </c>
      <c r="AN22" s="24">
        <f t="shared" si="12"/>
        <v>82</v>
      </c>
      <c r="AO22" s="24">
        <f t="shared" si="13"/>
        <v>17</v>
      </c>
      <c r="AQ22" s="26"/>
      <c r="AR22" s="26"/>
      <c r="AS22" s="26"/>
      <c r="AT22" s="15"/>
    </row>
    <row r="23" spans="1:46" s="12" customFormat="1">
      <c r="A23" s="4"/>
      <c r="B23" s="60" t="s">
        <v>172</v>
      </c>
      <c r="C23" s="45"/>
      <c r="D23" s="63" t="s">
        <v>27</v>
      </c>
      <c r="E23" s="8">
        <f>IF(VLOOKUP($B23,'Super Vétérans BRUT'!$B$6:$E$30,4,FALSE)="","",(VLOOKUP($B23,'Super Vétérans BRUT'!$B$6:$E$30,4,FALSE)))</f>
        <v>2</v>
      </c>
      <c r="F23" s="8">
        <f>IF(VLOOKUP($B23,'Super Vétérans NET'!$B$6:E$30,4,FALSE)="","",(VLOOKUP($B23,'Super Vétérans NET'!$B$6:$E$30,4,FALSE)))</f>
        <v>14</v>
      </c>
      <c r="G23" s="76">
        <f t="shared" si="0"/>
        <v>16</v>
      </c>
      <c r="H23" s="8" t="str">
        <f>IF(VLOOKUP($B23,'Super Vétérans BRUT'!$B$6:$F$30,5,FALSE)="","",(VLOOKUP($B23,'Super Vétérans BRUT'!$B$6:$F$30,5,FALSE)))</f>
        <v/>
      </c>
      <c r="I23" s="8" t="str">
        <f>IF(VLOOKUP($B23,'Super Vétérans NET'!$B$6:$F$30,5,FALSE)="","",(VLOOKUP($B23,'Super Vétérans NET'!$B$6:$F$30,5,FALSE)))</f>
        <v/>
      </c>
      <c r="J23" s="76" t="str">
        <f t="shared" si="1"/>
        <v/>
      </c>
      <c r="K23" s="8" t="str">
        <f>IF(VLOOKUP($B23,'Super Vétérans BRUT'!$B$6:$G$30,6,FALSE)="","",(VLOOKUP($B23,'Super Vétérans BRUT'!$B$6:$G$30,6,FALSE)))</f>
        <v/>
      </c>
      <c r="L23" s="8" t="str">
        <f>IF(VLOOKUP($B23,'Super Vétérans NET'!$B$6:$G$30,6,FALSE)="","",(VLOOKUP($B23,'Super Vétérans NET'!$B$6:$G$30,6,FALSE)))</f>
        <v/>
      </c>
      <c r="M23" s="76" t="str">
        <f t="shared" si="2"/>
        <v/>
      </c>
      <c r="N23" s="8" t="str">
        <f>IF(VLOOKUP($B23,'Super Vétérans BRUT'!$B$6:$H$30,7,FALSE)="","",(VLOOKUP($B23,'Super Vétérans BRUT'!$B$6:$H$30,7,FALSE)))</f>
        <v/>
      </c>
      <c r="O23" s="8" t="str">
        <f>IF(VLOOKUP($B23,'Super Vétérans NET'!$B$6:$H$30,7,FALSE)="","",(VLOOKUP($B23,'Super Vétérans NET'!$B$6:$H$30,7,FALSE)))</f>
        <v/>
      </c>
      <c r="P23" s="76" t="str">
        <f t="shared" si="3"/>
        <v/>
      </c>
      <c r="Q23" s="8" t="str">
        <f>IF(VLOOKUP($B23,'Super Vétérans BRUT'!$B$6:$J$30,8,FALSE)="","",(VLOOKUP($B23,'Super Vétérans BRUT'!$B$6:$J$30,8,FALSE)))</f>
        <v/>
      </c>
      <c r="R23" s="8" t="str">
        <f>IF(VLOOKUP($B23,'Super Vétérans NET'!$B$6:$I$30,8,FALSE)="","",(VLOOKUP($B23,'Super Vétérans NET'!$B$6:$I$30,8,FALSE)))</f>
        <v/>
      </c>
      <c r="S23" s="76" t="str">
        <f t="shared" si="4"/>
        <v/>
      </c>
      <c r="T23" s="8" t="str">
        <f>IF(VLOOKUP($B23,'Super Vétérans BRUT'!$B$6:$J$30,9,FALSE)="","",(VLOOKUP($B23,'Super Vétérans BRUT'!$B$6:$J$30,9,FALSE)))</f>
        <v/>
      </c>
      <c r="U23" s="8" t="str">
        <f>IF(VLOOKUP($B23,'Super Vétérans NET'!$B$6:$J$30,9,FALSE)="","",(VLOOKUP($B23,'Super Vétérans NET'!$B$6:$J$30,9,FALSE)))</f>
        <v/>
      </c>
      <c r="V23" s="76" t="str">
        <f t="shared" si="5"/>
        <v/>
      </c>
      <c r="W23" s="8" t="str">
        <f>IF(VLOOKUP($B23,'Super Vétérans BRUT'!$B$6:$M$30,10,FALSE)="","",(VLOOKUP($B23,'Super Vétérans BRUT'!$B$6:$M$30,10,FALSE)))</f>
        <v/>
      </c>
      <c r="X23" s="8" t="str">
        <f>IF(VLOOKUP($B23,'Super Vétérans NET'!$B$6:$K$30,10,FALSE)="","",(VLOOKUP($B23,'Super Vétérans NET'!$B$6:$K$30,10,FALSE)))</f>
        <v/>
      </c>
      <c r="Y23" s="76" t="str">
        <f t="shared" si="6"/>
        <v/>
      </c>
      <c r="Z23" s="8" t="str">
        <f>IF(VLOOKUP($B23,'Super Vétérans BRUT'!$B$6:$L$30,11,FALSE)="","",(VLOOKUP($B23,'Super Vétérans BRUT'!$B$6:$L$30,11,FALSE)))</f>
        <v/>
      </c>
      <c r="AA23" s="8" t="str">
        <f>IF(VLOOKUP($B23,'Super Vétérans NET'!$B$6:$L$30,11,FALSE)="","",(VLOOKUP($B23,'Super Vétérans NET'!$B$6:$L$30,11,FALSE)))</f>
        <v/>
      </c>
      <c r="AB23" s="76" t="str">
        <f t="shared" si="7"/>
        <v/>
      </c>
      <c r="AC23" s="8" t="str">
        <f>IF(VLOOKUP($B23,'Super Vétérans BRUT'!$B$6:$M$30,12,FALSE)="","",(VLOOKUP($B23,'Super Vétérans BRUT'!$B$6:$M$30,12,FALSE)))</f>
        <v/>
      </c>
      <c r="AD23" s="8" t="str">
        <f>IF(VLOOKUP($B23,'Super Vétérans NET'!$B$6:$M$30,12,FALSE)="","",(VLOOKUP($B23,'Super Vétérans NET'!$B$6:$M$30,12,FALSE)))</f>
        <v/>
      </c>
      <c r="AE23" s="76" t="str">
        <f t="shared" si="8"/>
        <v/>
      </c>
      <c r="AF23" s="8" t="str">
        <f>IF(VLOOKUP($B23,'Super Vétérans BRUT'!$B$6:$N$30,13,FALSE)="","",(VLOOKUP($B23,'Super Vétérans BRUT'!$B$6:$N$30,13,FALSE)))</f>
        <v/>
      </c>
      <c r="AG23" s="8" t="str">
        <f>IF(VLOOKUP($B23,'Super Vétérans NET'!$B$6:$N$30,13,FALSE)="","",(VLOOKUP($B23,'Super Vétérans NET'!$B$6:$N$30,13,FALSE)))</f>
        <v/>
      </c>
      <c r="AH23" s="76" t="str">
        <f t="shared" si="9"/>
        <v/>
      </c>
      <c r="AI23" s="76">
        <f t="shared" si="10"/>
        <v>16</v>
      </c>
      <c r="AJ23" s="24">
        <f t="shared" si="11"/>
        <v>1</v>
      </c>
      <c r="AK23" s="24">
        <f>IF(AJ23&lt;8,0,+SMALL(($G23,$J23,$M23,$P23,$S23,$V23,$Y23,$AB23,$AE23,$AH23),1))</f>
        <v>0</v>
      </c>
      <c r="AL23" s="24">
        <f>IF(AJ23&lt;9,0,+SMALL(($G23,$J23,$M23,$P23,$S23,$V23,$Y23,$AB23,$AE23,$AH23),2))</f>
        <v>0</v>
      </c>
      <c r="AM23" s="24">
        <f>IF(AJ23&lt;10,0,+SMALL(($G23,$J23,$M23,$P23,$S23,$V23,$Y23,$AB23,$AE23,$AH23),3))</f>
        <v>0</v>
      </c>
      <c r="AN23" s="24">
        <f t="shared" si="12"/>
        <v>16</v>
      </c>
      <c r="AO23" s="24">
        <f t="shared" si="13"/>
        <v>18</v>
      </c>
      <c r="AQ23" s="26"/>
      <c r="AR23" s="26"/>
      <c r="AS23" s="26"/>
      <c r="AT23" s="15"/>
    </row>
    <row r="24" spans="1:46">
      <c r="B24" s="60" t="s">
        <v>302</v>
      </c>
      <c r="C24" s="45"/>
      <c r="D24" s="94" t="s">
        <v>20</v>
      </c>
      <c r="E24" s="8" t="str">
        <f>IF(VLOOKUP($B24,'Super Vétérans BRUT'!$B$6:$E$30,4,FALSE)="","",(VLOOKUP($B24,'Super Vétérans BRUT'!$B$6:$E$30,4,FALSE)))</f>
        <v/>
      </c>
      <c r="F24" s="8" t="str">
        <f>IF(VLOOKUP($B24,'Super Vétérans NET'!$B$6:E$30,4,FALSE)="","",(VLOOKUP($B24,'Super Vétérans NET'!$B$6:$E$30,4,FALSE)))</f>
        <v/>
      </c>
      <c r="G24" s="76" t="str">
        <f t="shared" si="0"/>
        <v/>
      </c>
      <c r="H24" s="8" t="str">
        <f>IF(VLOOKUP($B24,'Super Vétérans BRUT'!$B$6:$F$30,5,FALSE)="","",(VLOOKUP($B24,'Super Vétérans BRUT'!$B$6:$F$30,5,FALSE)))</f>
        <v/>
      </c>
      <c r="I24" s="8" t="str">
        <f>IF(VLOOKUP($B24,'Super Vétérans NET'!$B$6:$F$30,5,FALSE)="","",(VLOOKUP($B24,'Super Vétérans NET'!$B$6:$F$30,5,FALSE)))</f>
        <v/>
      </c>
      <c r="J24" s="76" t="str">
        <f t="shared" si="1"/>
        <v/>
      </c>
      <c r="K24" s="8" t="str">
        <f>IF(VLOOKUP($B24,'Super Vétérans BRUT'!$B$6:$G$30,6,FALSE)="","",(VLOOKUP($B24,'Super Vétérans BRUT'!$B$6:$G$30,6,FALSE)))</f>
        <v/>
      </c>
      <c r="L24" s="8" t="str">
        <f>IF(VLOOKUP($B24,'Super Vétérans NET'!$B$6:$G$30,6,FALSE)="","",(VLOOKUP($B24,'Super Vétérans NET'!$B$6:$G$30,6,FALSE)))</f>
        <v/>
      </c>
      <c r="M24" s="76" t="str">
        <f t="shared" si="2"/>
        <v/>
      </c>
      <c r="N24" s="8" t="str">
        <f>IF(VLOOKUP($B24,'Super Vétérans BRUT'!$B$6:$H$30,7,FALSE)="","",(VLOOKUP($B24,'Super Vétérans BRUT'!$B$6:$H$30,7,FALSE)))</f>
        <v/>
      </c>
      <c r="O24" s="8" t="str">
        <f>IF(VLOOKUP($B24,'Super Vétérans NET'!$B$6:$H$30,7,FALSE)="","",(VLOOKUP($B24,'Super Vétérans NET'!$B$6:$H$30,7,FALSE)))</f>
        <v/>
      </c>
      <c r="P24" s="76" t="str">
        <f t="shared" si="3"/>
        <v/>
      </c>
      <c r="Q24" s="8" t="str">
        <f>IF(VLOOKUP($B24,'Super Vétérans BRUT'!$B$6:$J$30,8,FALSE)="","",(VLOOKUP($B24,'Super Vétérans BRUT'!$B$6:$J$30,8,FALSE)))</f>
        <v/>
      </c>
      <c r="R24" s="8" t="str">
        <f>IF(VLOOKUP($B24,'Super Vétérans NET'!$B$6:$I$30,8,FALSE)="","",(VLOOKUP($B24,'Super Vétérans NET'!$B$6:$I$30,8,FALSE)))</f>
        <v/>
      </c>
      <c r="S24" s="76" t="str">
        <f t="shared" si="4"/>
        <v/>
      </c>
      <c r="T24" s="8" t="str">
        <f>IF(VLOOKUP($B24,'Super Vétérans BRUT'!$B$6:$J$30,9,FALSE)="","",(VLOOKUP($B24,'Super Vétérans BRUT'!$B$6:$J$30,9,FALSE)))</f>
        <v/>
      </c>
      <c r="U24" s="8" t="str">
        <f>IF(VLOOKUP($B24,'Super Vétérans NET'!$B$6:$J$30,9,FALSE)="","",(VLOOKUP($B24,'Super Vétérans NET'!$B$6:$J$30,9,FALSE)))</f>
        <v/>
      </c>
      <c r="V24" s="76" t="str">
        <f t="shared" si="5"/>
        <v/>
      </c>
      <c r="W24" s="8">
        <f>IF(VLOOKUP($B24,'Super Vétérans BRUT'!$B$6:$M$30,10,FALSE)="","",(VLOOKUP($B24,'Super Vétérans BRUT'!$B$6:$M$30,10,FALSE)))</f>
        <v>0</v>
      </c>
      <c r="X24" s="8">
        <f>IF(VLOOKUP($B24,'Super Vétérans NET'!$B$6:$K$30,10,FALSE)="","",(VLOOKUP($B24,'Super Vétérans NET'!$B$6:$K$30,10,FALSE)))</f>
        <v>15</v>
      </c>
      <c r="Y24" s="76">
        <f t="shared" si="6"/>
        <v>15</v>
      </c>
      <c r="Z24" s="8" t="str">
        <f>IF(VLOOKUP($B24,'Super Vétérans BRUT'!$B$6:$L$30,11,FALSE)="","",(VLOOKUP($B24,'Super Vétérans BRUT'!$B$6:$L$30,11,FALSE)))</f>
        <v/>
      </c>
      <c r="AA24" s="8" t="str">
        <f>IF(VLOOKUP($B24,'Super Vétérans NET'!$B$6:$L$30,11,FALSE)="","",(VLOOKUP($B24,'Super Vétérans NET'!$B$6:$L$30,11,FALSE)))</f>
        <v/>
      </c>
      <c r="AB24" s="76" t="str">
        <f t="shared" si="7"/>
        <v/>
      </c>
      <c r="AC24" s="8" t="str">
        <f>IF(VLOOKUP($B24,'Super Vétérans BRUT'!$B$6:$M$30,12,FALSE)="","",(VLOOKUP($B24,'Super Vétérans BRUT'!$B$6:$M$30,12,FALSE)))</f>
        <v/>
      </c>
      <c r="AD24" s="8" t="str">
        <f>IF(VLOOKUP($B24,'Super Vétérans NET'!$B$6:$M$30,12,FALSE)="","",(VLOOKUP($B24,'Super Vétérans NET'!$B$6:$M$30,12,FALSE)))</f>
        <v/>
      </c>
      <c r="AE24" s="76" t="str">
        <f t="shared" si="8"/>
        <v/>
      </c>
      <c r="AF24" s="8" t="str">
        <f>IF(VLOOKUP($B24,'Super Vétérans BRUT'!$B$6:$N$30,13,FALSE)="","",(VLOOKUP($B24,'Super Vétérans BRUT'!$B$6:$N$30,13,FALSE)))</f>
        <v/>
      </c>
      <c r="AG24" s="8" t="str">
        <f>IF(VLOOKUP($B24,'Super Vétérans NET'!$B$6:$N$30,13,FALSE)="","",(VLOOKUP($B24,'Super Vétérans NET'!$B$6:$N$30,13,FALSE)))</f>
        <v/>
      </c>
      <c r="AH24" s="76" t="str">
        <f t="shared" si="9"/>
        <v/>
      </c>
      <c r="AI24" s="76">
        <f t="shared" si="10"/>
        <v>15</v>
      </c>
      <c r="AJ24" s="24">
        <f t="shared" si="11"/>
        <v>1</v>
      </c>
      <c r="AK24" s="24">
        <f>IF(AJ24&lt;8,0,+SMALL(($G24,$J24,$M24,$P24,$S24,$V24,$Y24,$AB24,$AE24,$AH24),1))</f>
        <v>0</v>
      </c>
      <c r="AL24" s="24">
        <f>IF(AJ24&lt;9,0,+SMALL(($G24,$J24,$M24,$P24,$S24,$V24,$Y24,$AB24,$AE24,$AH24),2))</f>
        <v>0</v>
      </c>
      <c r="AM24" s="24">
        <f>IF(AJ24&lt;10,0,+SMALL(($G24,$J24,$M24,$P24,$S24,$V24,$Y24,$AB24,$AE24,$AH24),3))</f>
        <v>0</v>
      </c>
      <c r="AN24" s="24">
        <f t="shared" si="12"/>
        <v>15</v>
      </c>
      <c r="AO24" s="24">
        <f t="shared" si="13"/>
        <v>19</v>
      </c>
      <c r="AQ24" s="26"/>
      <c r="AR24" s="26"/>
      <c r="AS24" s="26"/>
      <c r="AT24" s="15"/>
    </row>
    <row r="25" spans="1:46" s="12" customFormat="1">
      <c r="A25" s="4"/>
      <c r="B25" s="60" t="s">
        <v>210</v>
      </c>
      <c r="C25" s="45"/>
      <c r="D25" s="89" t="s">
        <v>132</v>
      </c>
      <c r="E25" s="8" t="str">
        <f>IF(VLOOKUP($B25,'Super Vétérans BRUT'!$B$6:$E$30,4,FALSE)="","",(VLOOKUP($B25,'Super Vétérans BRUT'!$B$6:$E$30,4,FALSE)))</f>
        <v/>
      </c>
      <c r="F25" s="8" t="str">
        <f>IF(VLOOKUP($B25,'Super Vétérans NET'!$B$6:E$30,4,FALSE)="","",(VLOOKUP($B25,'Super Vétérans NET'!$B$6:$E$30,4,FALSE)))</f>
        <v/>
      </c>
      <c r="G25" s="76" t="str">
        <f t="shared" si="0"/>
        <v/>
      </c>
      <c r="H25" s="8" t="str">
        <f>IF(VLOOKUP($B25,'Super Vétérans BRUT'!$B$6:$F$30,5,FALSE)="","",(VLOOKUP($B25,'Super Vétérans BRUT'!$B$6:$F$30,5,FALSE)))</f>
        <v/>
      </c>
      <c r="I25" s="8" t="str">
        <f>IF(VLOOKUP($B25,'Super Vétérans NET'!$B$6:$F$30,5,FALSE)="","",(VLOOKUP($B25,'Super Vétérans NET'!$B$6:$F$30,5,FALSE)))</f>
        <v/>
      </c>
      <c r="J25" s="76" t="str">
        <f t="shared" si="1"/>
        <v/>
      </c>
      <c r="K25" s="8" t="str">
        <f>IF(VLOOKUP($B25,'Super Vétérans BRUT'!$B$6:$G$30,6,FALSE)="","",(VLOOKUP($B25,'Super Vétérans BRUT'!$B$6:$G$30,6,FALSE)))</f>
        <v/>
      </c>
      <c r="L25" s="8" t="str">
        <f>IF(VLOOKUP($B25,'Super Vétérans NET'!$B$6:$G$30,6,FALSE)="","",(VLOOKUP($B25,'Super Vétérans NET'!$B$6:$G$30,6,FALSE)))</f>
        <v/>
      </c>
      <c r="M25" s="76" t="str">
        <f t="shared" si="2"/>
        <v/>
      </c>
      <c r="N25" s="8" t="str">
        <f>IF(VLOOKUP($B25,'Super Vétérans BRUT'!$B$6:$H$30,7,FALSE)="","",(VLOOKUP($B25,'Super Vétérans BRUT'!$B$6:$H$30,7,FALSE)))</f>
        <v/>
      </c>
      <c r="O25" s="8" t="str">
        <f>IF(VLOOKUP($B25,'Super Vétérans NET'!$B$6:$H$30,7,FALSE)="","",(VLOOKUP($B25,'Super Vétérans NET'!$B$6:$H$30,7,FALSE)))</f>
        <v/>
      </c>
      <c r="P25" s="76" t="str">
        <f t="shared" si="3"/>
        <v/>
      </c>
      <c r="Q25" s="8" t="str">
        <f>IF(VLOOKUP($B25,'Super Vétérans BRUT'!$B$6:$J$30,8,FALSE)="","",(VLOOKUP($B25,'Super Vétérans BRUT'!$B$6:$J$30,8,FALSE)))</f>
        <v/>
      </c>
      <c r="R25" s="8" t="str">
        <f>IF(VLOOKUP($B25,'Super Vétérans NET'!$B$6:$I$30,8,FALSE)="","",(VLOOKUP($B25,'Super Vétérans NET'!$B$6:$I$30,8,FALSE)))</f>
        <v/>
      </c>
      <c r="S25" s="76" t="str">
        <f t="shared" si="4"/>
        <v/>
      </c>
      <c r="T25" s="8" t="str">
        <f>IF(VLOOKUP($B25,'Super Vétérans BRUT'!$B$6:$J$30,9,FALSE)="","",(VLOOKUP($B25,'Super Vétérans BRUT'!$B$6:$J$30,9,FALSE)))</f>
        <v/>
      </c>
      <c r="U25" s="8" t="str">
        <f>IF(VLOOKUP($B25,'Super Vétérans NET'!$B$6:$J$30,9,FALSE)="","",(VLOOKUP($B25,'Super Vétérans NET'!$B$6:$J$30,9,FALSE)))</f>
        <v/>
      </c>
      <c r="V25" s="76" t="str">
        <f t="shared" si="5"/>
        <v/>
      </c>
      <c r="W25" s="8" t="str">
        <f>IF(VLOOKUP($B25,'Super Vétérans BRUT'!$B$6:$M$30,10,FALSE)="","",(VLOOKUP($B25,'Super Vétérans BRUT'!$B$6:$M$30,10,FALSE)))</f>
        <v/>
      </c>
      <c r="X25" s="8" t="str">
        <f>IF(VLOOKUP($B25,'Super Vétérans NET'!$B$6:$K$30,10,FALSE)="","",(VLOOKUP($B25,'Super Vétérans NET'!$B$6:$K$30,10,FALSE)))</f>
        <v/>
      </c>
      <c r="Y25" s="76" t="str">
        <f t="shared" si="6"/>
        <v/>
      </c>
      <c r="Z25" s="8" t="str">
        <f>IF(VLOOKUP($B25,'Super Vétérans BRUT'!$B$6:$L$30,11,FALSE)="","",(VLOOKUP($B25,'Super Vétérans BRUT'!$B$6:$L$30,11,FALSE)))</f>
        <v/>
      </c>
      <c r="AA25" s="8" t="str">
        <f>IF(VLOOKUP($B25,'Super Vétérans NET'!$B$6:$L$30,11,FALSE)="","",(VLOOKUP($B25,'Super Vétérans NET'!$B$6:$L$30,11,FALSE)))</f>
        <v/>
      </c>
      <c r="AB25" s="76" t="str">
        <f t="shared" si="7"/>
        <v/>
      </c>
      <c r="AC25" s="8" t="str">
        <f>IF(VLOOKUP($B25,'Super Vétérans BRUT'!$B$6:$M$30,12,FALSE)="","",(VLOOKUP($B25,'Super Vétérans BRUT'!$B$6:$M$30,12,FALSE)))</f>
        <v/>
      </c>
      <c r="AD25" s="8" t="str">
        <f>IF(VLOOKUP($B25,'Super Vétérans NET'!$B$6:$M$30,12,FALSE)="","",(VLOOKUP($B25,'Super Vétérans NET'!$B$6:$M$30,12,FALSE)))</f>
        <v/>
      </c>
      <c r="AE25" s="76" t="str">
        <f t="shared" si="8"/>
        <v/>
      </c>
      <c r="AF25" s="8" t="str">
        <f>IF(VLOOKUP($B25,'Super Vétérans BRUT'!$B$6:$N$30,13,FALSE)="","",(VLOOKUP($B25,'Super Vétérans BRUT'!$B$6:$N$30,13,FALSE)))</f>
        <v/>
      </c>
      <c r="AG25" s="8" t="str">
        <f>IF(VLOOKUP($B25,'Super Vétérans NET'!$B$6:$N$30,13,FALSE)="","",(VLOOKUP($B25,'Super Vétérans NET'!$B$6:$N$30,13,FALSE)))</f>
        <v/>
      </c>
      <c r="AH25" s="76" t="str">
        <f t="shared" si="9"/>
        <v/>
      </c>
      <c r="AI25" s="76">
        <f t="shared" si="10"/>
        <v>0</v>
      </c>
      <c r="AJ25" s="24">
        <f t="shared" si="11"/>
        <v>0</v>
      </c>
      <c r="AK25" s="24">
        <f>IF(AJ25&lt;8,0,+SMALL(($G25,$J25,$M25,$P25,$S25,$V25,$Y25,$AB25,$AE25,$AH25),1))</f>
        <v>0</v>
      </c>
      <c r="AL25" s="24">
        <f>IF(AJ25&lt;9,0,+SMALL(($G25,$J25,$M25,$P25,$S25,$V25,$Y25,$AB25,$AE25,$AH25),2))</f>
        <v>0</v>
      </c>
      <c r="AM25" s="24">
        <f>IF(AJ25&lt;10,0,+SMALL(($G25,$J25,$M25,$P25,$S25,$V25,$Y25,$AB25,$AE25,$AH25),3))</f>
        <v>0</v>
      </c>
      <c r="AN25" s="24">
        <f t="shared" si="12"/>
        <v>0</v>
      </c>
      <c r="AO25" s="24">
        <f t="shared" si="13"/>
        <v>20</v>
      </c>
      <c r="AQ25" s="26"/>
      <c r="AR25" s="26"/>
      <c r="AS25" s="26"/>
      <c r="AT25" s="15"/>
    </row>
    <row r="26" spans="1:46" s="12" customFormat="1">
      <c r="A26" s="4"/>
      <c r="B26" s="60" t="s">
        <v>103</v>
      </c>
      <c r="C26" s="45"/>
      <c r="D26" s="61" t="s">
        <v>5</v>
      </c>
      <c r="E26" s="8" t="str">
        <f>IF(VLOOKUP($B26,'Super Vétérans BRUT'!$B$6:$E$30,4,FALSE)="","",(VLOOKUP($B26,'Super Vétérans BRUT'!$B$6:$E$30,4,FALSE)))</f>
        <v/>
      </c>
      <c r="F26" s="8" t="str">
        <f>IF(VLOOKUP($B26,'Super Vétérans NET'!$B$6:E$30,4,FALSE)="","",(VLOOKUP($B26,'Super Vétérans NET'!$B$6:$E$30,4,FALSE)))</f>
        <v/>
      </c>
      <c r="G26" s="76" t="str">
        <f t="shared" si="0"/>
        <v/>
      </c>
      <c r="H26" s="8" t="str">
        <f>IF(VLOOKUP($B26,'Super Vétérans BRUT'!$B$6:$F$30,5,FALSE)="","",(VLOOKUP($B26,'Super Vétérans BRUT'!$B$6:$F$30,5,FALSE)))</f>
        <v/>
      </c>
      <c r="I26" s="8" t="str">
        <f>IF(VLOOKUP($B26,'Super Vétérans NET'!$B$6:$F$30,5,FALSE)="","",(VLOOKUP($B26,'Super Vétérans NET'!$B$6:$F$30,5,FALSE)))</f>
        <v/>
      </c>
      <c r="J26" s="76" t="str">
        <f t="shared" si="1"/>
        <v/>
      </c>
      <c r="K26" s="8" t="str">
        <f>IF(VLOOKUP($B26,'Super Vétérans BRUT'!$B$6:$G$30,6,FALSE)="","",(VLOOKUP($B26,'Super Vétérans BRUT'!$B$6:$G$30,6,FALSE)))</f>
        <v/>
      </c>
      <c r="L26" s="8" t="str">
        <f>IF(VLOOKUP($B26,'Super Vétérans NET'!$B$6:$G$30,6,FALSE)="","",(VLOOKUP($B26,'Super Vétérans NET'!$B$6:$G$30,6,FALSE)))</f>
        <v/>
      </c>
      <c r="M26" s="76" t="str">
        <f t="shared" si="2"/>
        <v/>
      </c>
      <c r="N26" s="8" t="str">
        <f>IF(VLOOKUP($B26,'Super Vétérans BRUT'!$B$6:$H$30,7,FALSE)="","",(VLOOKUP($B26,'Super Vétérans BRUT'!$B$6:$H$30,7,FALSE)))</f>
        <v/>
      </c>
      <c r="O26" s="8" t="str">
        <f>IF(VLOOKUP($B26,'Super Vétérans NET'!$B$6:$H$30,7,FALSE)="","",(VLOOKUP($B26,'Super Vétérans NET'!$B$6:$H$30,7,FALSE)))</f>
        <v/>
      </c>
      <c r="P26" s="76" t="str">
        <f t="shared" si="3"/>
        <v/>
      </c>
      <c r="Q26" s="8" t="str">
        <f>IF(VLOOKUP($B26,'Super Vétérans BRUT'!$B$6:$J$30,8,FALSE)="","",(VLOOKUP($B26,'Super Vétérans BRUT'!$B$6:$J$30,8,FALSE)))</f>
        <v/>
      </c>
      <c r="R26" s="8" t="str">
        <f>IF(VLOOKUP($B26,'Super Vétérans NET'!$B$6:$I$30,8,FALSE)="","",(VLOOKUP($B26,'Super Vétérans NET'!$B$6:$I$30,8,FALSE)))</f>
        <v/>
      </c>
      <c r="S26" s="76" t="str">
        <f t="shared" si="4"/>
        <v/>
      </c>
      <c r="T26" s="8" t="str">
        <f>IF(VLOOKUP($B26,'Super Vétérans BRUT'!$B$6:$J$30,9,FALSE)="","",(VLOOKUP($B26,'Super Vétérans BRUT'!$B$6:$J$30,9,FALSE)))</f>
        <v/>
      </c>
      <c r="U26" s="8" t="str">
        <f>IF(VLOOKUP($B26,'Super Vétérans NET'!$B$6:$J$30,9,FALSE)="","",(VLOOKUP($B26,'Super Vétérans NET'!$B$6:$J$30,9,FALSE)))</f>
        <v/>
      </c>
      <c r="V26" s="76" t="str">
        <f t="shared" si="5"/>
        <v/>
      </c>
      <c r="W26" s="8" t="str">
        <f>IF(VLOOKUP($B26,'Super Vétérans BRUT'!$B$6:$M$30,10,FALSE)="","",(VLOOKUP($B26,'Super Vétérans BRUT'!$B$6:$M$30,10,FALSE)))</f>
        <v/>
      </c>
      <c r="X26" s="8" t="str">
        <f>IF(VLOOKUP($B26,'Super Vétérans NET'!$B$6:$K$30,10,FALSE)="","",(VLOOKUP($B26,'Super Vétérans NET'!$B$6:$K$30,10,FALSE)))</f>
        <v/>
      </c>
      <c r="Y26" s="76" t="str">
        <f t="shared" si="6"/>
        <v/>
      </c>
      <c r="Z26" s="8" t="str">
        <f>IF(VLOOKUP($B26,'Super Vétérans BRUT'!$B$6:$L$30,11,FALSE)="","",(VLOOKUP($B26,'Super Vétérans BRUT'!$B$6:$L$30,11,FALSE)))</f>
        <v/>
      </c>
      <c r="AA26" s="8" t="str">
        <f>IF(VLOOKUP($B26,'Super Vétérans NET'!$B$6:$L$30,11,FALSE)="","",(VLOOKUP($B26,'Super Vétérans NET'!$B$6:$L$30,11,FALSE)))</f>
        <v/>
      </c>
      <c r="AB26" s="76" t="str">
        <f t="shared" si="7"/>
        <v/>
      </c>
      <c r="AC26" s="8" t="str">
        <f>IF(VLOOKUP($B26,'Super Vétérans BRUT'!$B$6:$M$30,12,FALSE)="","",(VLOOKUP($B26,'Super Vétérans BRUT'!$B$6:$M$30,12,FALSE)))</f>
        <v/>
      </c>
      <c r="AD26" s="8" t="str">
        <f>IF(VLOOKUP($B26,'Super Vétérans NET'!$B$6:$M$30,12,FALSE)="","",(VLOOKUP($B26,'Super Vétérans NET'!$B$6:$M$30,12,FALSE)))</f>
        <v/>
      </c>
      <c r="AE26" s="76" t="str">
        <f t="shared" si="8"/>
        <v/>
      </c>
      <c r="AF26" s="8" t="str">
        <f>IF(VLOOKUP($B26,'Super Vétérans BRUT'!$B$6:$N$30,13,FALSE)="","",(VLOOKUP($B26,'Super Vétérans BRUT'!$B$6:$N$30,13,FALSE)))</f>
        <v/>
      </c>
      <c r="AG26" s="8" t="str">
        <f>IF(VLOOKUP($B26,'Super Vétérans NET'!$B$6:$N$30,13,FALSE)="","",(VLOOKUP($B26,'Super Vétérans NET'!$B$6:$N$30,13,FALSE)))</f>
        <v/>
      </c>
      <c r="AH26" s="76" t="str">
        <f t="shared" si="9"/>
        <v/>
      </c>
      <c r="AI26" s="76">
        <f t="shared" si="10"/>
        <v>0</v>
      </c>
      <c r="AJ26" s="24">
        <f t="shared" si="11"/>
        <v>0</v>
      </c>
      <c r="AK26" s="24">
        <f>IF(AJ26&lt;8,0,+SMALL(($G26,$J26,$M26,$P26,$S26,$V26,$Y26,$AB26,$AE26,$AH26),1))</f>
        <v>0</v>
      </c>
      <c r="AL26" s="24">
        <f>IF(AJ26&lt;9,0,+SMALL(($G26,$J26,$M26,$P26,$S26,$V26,$Y26,$AB26,$AE26,$AH26),2))</f>
        <v>0</v>
      </c>
      <c r="AM26" s="24">
        <f>IF(AJ26&lt;10,0,+SMALL(($G26,$J26,$M26,$P26,$S26,$V26,$Y26,$AB26,$AE26,$AH26),3))</f>
        <v>0</v>
      </c>
      <c r="AN26" s="24">
        <f t="shared" si="12"/>
        <v>0</v>
      </c>
      <c r="AO26" s="24">
        <f t="shared" si="13"/>
        <v>20</v>
      </c>
      <c r="AQ26" s="26"/>
      <c r="AR26" s="26"/>
      <c r="AS26" s="26"/>
      <c r="AT26" s="15"/>
    </row>
    <row r="27" spans="1:46" s="12" customFormat="1">
      <c r="A27" s="4"/>
      <c r="B27" s="60" t="s">
        <v>118</v>
      </c>
      <c r="C27" s="45"/>
      <c r="D27" s="61" t="s">
        <v>5</v>
      </c>
      <c r="E27" s="8" t="str">
        <f>IF(VLOOKUP($B27,'Super Vétérans BRUT'!$B$6:$E$30,4,FALSE)="","",(VLOOKUP($B27,'Super Vétérans BRUT'!$B$6:$E$30,4,FALSE)))</f>
        <v/>
      </c>
      <c r="F27" s="8" t="str">
        <f>IF(VLOOKUP($B27,'Super Vétérans NET'!$B$6:E$30,4,FALSE)="","",(VLOOKUP($B27,'Super Vétérans NET'!$B$6:$E$30,4,FALSE)))</f>
        <v/>
      </c>
      <c r="G27" s="76" t="str">
        <f t="shared" si="0"/>
        <v/>
      </c>
      <c r="H27" s="8" t="str">
        <f>IF(VLOOKUP($B27,'Super Vétérans BRUT'!$B$6:$F$30,5,FALSE)="","",(VLOOKUP($B27,'Super Vétérans BRUT'!$B$6:$F$30,5,FALSE)))</f>
        <v/>
      </c>
      <c r="I27" s="8" t="str">
        <f>IF(VLOOKUP($B27,'Super Vétérans NET'!$B$6:$F$30,5,FALSE)="","",(VLOOKUP($B27,'Super Vétérans NET'!$B$6:$F$30,5,FALSE)))</f>
        <v/>
      </c>
      <c r="J27" s="76" t="str">
        <f t="shared" si="1"/>
        <v/>
      </c>
      <c r="K27" s="8" t="str">
        <f>IF(VLOOKUP($B27,'Super Vétérans BRUT'!$B$6:$G$30,6,FALSE)="","",(VLOOKUP($B27,'Super Vétérans BRUT'!$B$6:$G$30,6,FALSE)))</f>
        <v/>
      </c>
      <c r="L27" s="8" t="str">
        <f>IF(VLOOKUP($B27,'Super Vétérans NET'!$B$6:$G$30,6,FALSE)="","",(VLOOKUP($B27,'Super Vétérans NET'!$B$6:$G$30,6,FALSE)))</f>
        <v/>
      </c>
      <c r="M27" s="76" t="str">
        <f t="shared" si="2"/>
        <v/>
      </c>
      <c r="N27" s="8" t="str">
        <f>IF(VLOOKUP($B27,'Super Vétérans BRUT'!$B$6:$H$30,7,FALSE)="","",(VLOOKUP($B27,'Super Vétérans BRUT'!$B$6:$H$30,7,FALSE)))</f>
        <v/>
      </c>
      <c r="O27" s="8" t="str">
        <f>IF(VLOOKUP($B27,'Super Vétérans NET'!$B$6:$H$30,7,FALSE)="","",(VLOOKUP($B27,'Super Vétérans NET'!$B$6:$H$30,7,FALSE)))</f>
        <v/>
      </c>
      <c r="P27" s="76" t="str">
        <f t="shared" si="3"/>
        <v/>
      </c>
      <c r="Q27" s="8" t="str">
        <f>IF(VLOOKUP($B27,'Super Vétérans BRUT'!$B$6:$J$30,8,FALSE)="","",(VLOOKUP($B27,'Super Vétérans BRUT'!$B$6:$J$30,8,FALSE)))</f>
        <v/>
      </c>
      <c r="R27" s="8" t="str">
        <f>IF(VLOOKUP($B27,'Super Vétérans NET'!$B$6:$I$30,8,FALSE)="","",(VLOOKUP($B27,'Super Vétérans NET'!$B$6:$I$30,8,FALSE)))</f>
        <v/>
      </c>
      <c r="S27" s="76" t="str">
        <f t="shared" si="4"/>
        <v/>
      </c>
      <c r="T27" s="8" t="str">
        <f>IF(VLOOKUP($B27,'Super Vétérans BRUT'!$B$6:$J$30,9,FALSE)="","",(VLOOKUP($B27,'Super Vétérans BRUT'!$B$6:$J$30,9,FALSE)))</f>
        <v/>
      </c>
      <c r="U27" s="8" t="str">
        <f>IF(VLOOKUP($B27,'Super Vétérans NET'!$B$6:$J$30,9,FALSE)="","",(VLOOKUP($B27,'Super Vétérans NET'!$B$6:$J$30,9,FALSE)))</f>
        <v/>
      </c>
      <c r="V27" s="76" t="str">
        <f t="shared" si="5"/>
        <v/>
      </c>
      <c r="W27" s="8" t="str">
        <f>IF(VLOOKUP($B27,'Super Vétérans BRUT'!$B$6:$M$30,10,FALSE)="","",(VLOOKUP($B27,'Super Vétérans BRUT'!$B$6:$M$30,10,FALSE)))</f>
        <v/>
      </c>
      <c r="X27" s="8" t="str">
        <f>IF(VLOOKUP($B27,'Super Vétérans NET'!$B$6:$K$30,10,FALSE)="","",(VLOOKUP($B27,'Super Vétérans NET'!$B$6:$K$30,10,FALSE)))</f>
        <v/>
      </c>
      <c r="Y27" s="76" t="str">
        <f t="shared" si="6"/>
        <v/>
      </c>
      <c r="Z27" s="8" t="str">
        <f>IF(VLOOKUP($B27,'Super Vétérans BRUT'!$B$6:$L$30,11,FALSE)="","",(VLOOKUP($B27,'Super Vétérans BRUT'!$B$6:$L$30,11,FALSE)))</f>
        <v/>
      </c>
      <c r="AA27" s="8" t="str">
        <f>IF(VLOOKUP($B27,'Super Vétérans NET'!$B$6:$L$30,11,FALSE)="","",(VLOOKUP($B27,'Super Vétérans NET'!$B$6:$L$30,11,FALSE)))</f>
        <v/>
      </c>
      <c r="AB27" s="76" t="str">
        <f t="shared" si="7"/>
        <v/>
      </c>
      <c r="AC27" s="8" t="str">
        <f>IF(VLOOKUP($B27,'Super Vétérans BRUT'!$B$6:$M$30,12,FALSE)="","",(VLOOKUP($B27,'Super Vétérans BRUT'!$B$6:$M$30,12,FALSE)))</f>
        <v/>
      </c>
      <c r="AD27" s="8" t="str">
        <f>IF(VLOOKUP($B27,'Super Vétérans NET'!$B$6:$M$30,12,FALSE)="","",(VLOOKUP($B27,'Super Vétérans NET'!$B$6:$M$30,12,FALSE)))</f>
        <v/>
      </c>
      <c r="AE27" s="76" t="str">
        <f t="shared" si="8"/>
        <v/>
      </c>
      <c r="AF27" s="8" t="str">
        <f>IF(VLOOKUP($B27,'Super Vétérans BRUT'!$B$6:$N$30,13,FALSE)="","",(VLOOKUP($B27,'Super Vétérans BRUT'!$B$6:$N$30,13,FALSE)))</f>
        <v/>
      </c>
      <c r="AG27" s="8" t="str">
        <f>IF(VLOOKUP($B27,'Super Vétérans NET'!$B$6:$N$30,13,FALSE)="","",(VLOOKUP($B27,'Super Vétérans NET'!$B$6:$N$30,13,FALSE)))</f>
        <v/>
      </c>
      <c r="AH27" s="76" t="str">
        <f t="shared" si="9"/>
        <v/>
      </c>
      <c r="AI27" s="76">
        <f t="shared" si="10"/>
        <v>0</v>
      </c>
      <c r="AJ27" s="24">
        <f t="shared" si="11"/>
        <v>0</v>
      </c>
      <c r="AK27" s="24">
        <f>IF(AJ27&lt;8,0,+SMALL(($G27,$J27,$M27,$P27,$S27,$V27,$Y27,$AB27,$AE27,$AH27),1))</f>
        <v>0</v>
      </c>
      <c r="AL27" s="24">
        <f>IF(AJ27&lt;9,0,+SMALL(($G27,$J27,$M27,$P27,$S27,$V27,$Y27,$AB27,$AE27,$AH27),2))</f>
        <v>0</v>
      </c>
      <c r="AM27" s="24">
        <f>IF(AJ27&lt;10,0,+SMALL(($G27,$J27,$M27,$P27,$S27,$V27,$Y27,$AB27,$AE27,$AH27),3))</f>
        <v>0</v>
      </c>
      <c r="AN27" s="24">
        <f t="shared" si="12"/>
        <v>0</v>
      </c>
      <c r="AO27" s="24">
        <f t="shared" si="13"/>
        <v>20</v>
      </c>
      <c r="AQ27" s="26"/>
      <c r="AR27" s="26"/>
      <c r="AS27" s="26"/>
      <c r="AT27" s="15"/>
    </row>
    <row r="28" spans="1:46" s="12" customFormat="1">
      <c r="A28" s="4"/>
      <c r="B28" s="60" t="s">
        <v>277</v>
      </c>
      <c r="C28" s="45"/>
      <c r="D28" s="108" t="s">
        <v>270</v>
      </c>
      <c r="E28" s="8" t="str">
        <f>IF(VLOOKUP($B28,'Super Vétérans BRUT'!$B$6:$E$30,4,FALSE)="","",(VLOOKUP($B28,'Super Vétérans BRUT'!$B$6:$E$30,4,FALSE)))</f>
        <v/>
      </c>
      <c r="F28" s="8" t="str">
        <f>IF(VLOOKUP($B28,'Super Vétérans NET'!$B$6:E$30,4,FALSE)="","",(VLOOKUP($B28,'Super Vétérans NET'!$B$6:$E$30,4,FALSE)))</f>
        <v/>
      </c>
      <c r="G28" s="76" t="str">
        <f t="shared" si="0"/>
        <v/>
      </c>
      <c r="H28" s="8" t="str">
        <f>IF(VLOOKUP($B28,'Super Vétérans BRUT'!$B$6:$F$30,5,FALSE)="","",(VLOOKUP($B28,'Super Vétérans BRUT'!$B$6:$F$30,5,FALSE)))</f>
        <v/>
      </c>
      <c r="I28" s="8" t="str">
        <f>IF(VLOOKUP($B28,'Super Vétérans NET'!$B$6:$F$30,5,FALSE)="","",(VLOOKUP($B28,'Super Vétérans NET'!$B$6:$F$30,5,FALSE)))</f>
        <v/>
      </c>
      <c r="J28" s="76" t="str">
        <f t="shared" si="1"/>
        <v/>
      </c>
      <c r="K28" s="8" t="str">
        <f>IF(VLOOKUP($B28,'Super Vétérans BRUT'!$B$6:$G$30,6,FALSE)="","",(VLOOKUP($B28,'Super Vétérans BRUT'!$B$6:$G$30,6,FALSE)))</f>
        <v/>
      </c>
      <c r="L28" s="8" t="str">
        <f>IF(VLOOKUP($B28,'Super Vétérans NET'!$B$6:$G$30,6,FALSE)="","",(VLOOKUP($B28,'Super Vétérans NET'!$B$6:$G$30,6,FALSE)))</f>
        <v/>
      </c>
      <c r="M28" s="76" t="str">
        <f t="shared" si="2"/>
        <v/>
      </c>
      <c r="N28" s="8" t="str">
        <f>IF(VLOOKUP($B28,'Super Vétérans BRUT'!$B$6:$H$30,7,FALSE)="","",(VLOOKUP($B28,'Super Vétérans BRUT'!$B$6:$H$30,7,FALSE)))</f>
        <v/>
      </c>
      <c r="O28" s="8" t="str">
        <f>IF(VLOOKUP($B28,'Super Vétérans NET'!$B$6:$H$30,7,FALSE)="","",(VLOOKUP($B28,'Super Vétérans NET'!$B$6:$H$30,7,FALSE)))</f>
        <v/>
      </c>
      <c r="P28" s="76" t="str">
        <f t="shared" si="3"/>
        <v/>
      </c>
      <c r="Q28" s="8" t="str">
        <f>IF(VLOOKUP($B28,'Super Vétérans BRUT'!$B$6:$J$30,8,FALSE)="","",(VLOOKUP($B28,'Super Vétérans BRUT'!$B$6:$J$30,8,FALSE)))</f>
        <v/>
      </c>
      <c r="R28" s="8" t="str">
        <f>IF(VLOOKUP($B28,'Super Vétérans NET'!$B$6:$I$30,8,FALSE)="","",(VLOOKUP($B28,'Super Vétérans NET'!$B$6:$I$30,8,FALSE)))</f>
        <v/>
      </c>
      <c r="S28" s="76" t="str">
        <f t="shared" si="4"/>
        <v/>
      </c>
      <c r="T28" s="8" t="str">
        <f>IF(VLOOKUP($B28,'Super Vétérans BRUT'!$B$6:$J$30,9,FALSE)="","",(VLOOKUP($B28,'Super Vétérans BRUT'!$B$6:$J$30,9,FALSE)))</f>
        <v/>
      </c>
      <c r="U28" s="8" t="str">
        <f>IF(VLOOKUP($B28,'Super Vétérans NET'!$B$6:$J$30,9,FALSE)="","",(VLOOKUP($B28,'Super Vétérans NET'!$B$6:$J$30,9,FALSE)))</f>
        <v/>
      </c>
      <c r="V28" s="76" t="str">
        <f t="shared" si="5"/>
        <v/>
      </c>
      <c r="W28" s="8" t="str">
        <f>IF(VLOOKUP($B28,'Super Vétérans BRUT'!$B$6:$M$30,10,FALSE)="","",(VLOOKUP($B28,'Super Vétérans BRUT'!$B$6:$M$30,10,FALSE)))</f>
        <v/>
      </c>
      <c r="X28" s="8" t="str">
        <f>IF(VLOOKUP($B28,'Super Vétérans NET'!$B$6:$K$30,10,FALSE)="","",(VLOOKUP($B28,'Super Vétérans NET'!$B$6:$K$30,10,FALSE)))</f>
        <v/>
      </c>
      <c r="Y28" s="76" t="str">
        <f t="shared" si="6"/>
        <v/>
      </c>
      <c r="Z28" s="8" t="str">
        <f>IF(VLOOKUP($B28,'Super Vétérans BRUT'!$B$6:$L$30,11,FALSE)="","",(VLOOKUP($B28,'Super Vétérans BRUT'!$B$6:$L$30,11,FALSE)))</f>
        <v/>
      </c>
      <c r="AA28" s="8" t="str">
        <f>IF(VLOOKUP($B28,'Super Vétérans NET'!$B$6:$L$30,11,FALSE)="","",(VLOOKUP($B28,'Super Vétérans NET'!$B$6:$L$30,11,FALSE)))</f>
        <v/>
      </c>
      <c r="AB28" s="76" t="str">
        <f t="shared" si="7"/>
        <v/>
      </c>
      <c r="AC28" s="8" t="str">
        <f>IF(VLOOKUP($B28,'Super Vétérans BRUT'!$B$6:$M$30,12,FALSE)="","",(VLOOKUP($B28,'Super Vétérans BRUT'!$B$6:$M$30,12,FALSE)))</f>
        <v/>
      </c>
      <c r="AD28" s="8" t="str">
        <f>IF(VLOOKUP($B28,'Super Vétérans NET'!$B$6:$M$30,12,FALSE)="","",(VLOOKUP($B28,'Super Vétérans NET'!$B$6:$M$30,12,FALSE)))</f>
        <v/>
      </c>
      <c r="AE28" s="76" t="str">
        <f t="shared" si="8"/>
        <v/>
      </c>
      <c r="AF28" s="8" t="str">
        <f>IF(VLOOKUP($B28,'Super Vétérans BRUT'!$B$6:$N$30,13,FALSE)="","",(VLOOKUP($B28,'Super Vétérans BRUT'!$B$6:$N$30,13,FALSE)))</f>
        <v/>
      </c>
      <c r="AG28" s="8" t="str">
        <f>IF(VLOOKUP($B28,'Super Vétérans NET'!$B$6:$N$30,13,FALSE)="","",(VLOOKUP($B28,'Super Vétérans NET'!$B$6:$N$30,13,FALSE)))</f>
        <v/>
      </c>
      <c r="AH28" s="76" t="str">
        <f t="shared" si="9"/>
        <v/>
      </c>
      <c r="AI28" s="76">
        <f t="shared" si="10"/>
        <v>0</v>
      </c>
      <c r="AJ28" s="24">
        <f t="shared" si="11"/>
        <v>0</v>
      </c>
      <c r="AK28" s="24">
        <f>IF(AJ28&lt;8,0,+SMALL(($G28,$J28,$M28,$P28,$S28,$V28,$Y28,$AB28,$AE28,$AH28),1))</f>
        <v>0</v>
      </c>
      <c r="AL28" s="24">
        <f>IF(AJ28&lt;9,0,+SMALL(($G28,$J28,$M28,$P28,$S28,$V28,$Y28,$AB28,$AE28,$AH28),2))</f>
        <v>0</v>
      </c>
      <c r="AM28" s="24">
        <f>IF(AJ28&lt;10,0,+SMALL(($G28,$J28,$M28,$P28,$S28,$V28,$Y28,$AB28,$AE28,$AH28),3))</f>
        <v>0</v>
      </c>
      <c r="AN28" s="24">
        <f t="shared" si="12"/>
        <v>0</v>
      </c>
      <c r="AO28" s="24">
        <f t="shared" si="13"/>
        <v>20</v>
      </c>
      <c r="AQ28" s="26"/>
      <c r="AR28" s="26"/>
      <c r="AS28" s="26"/>
      <c r="AT28" s="15"/>
    </row>
    <row r="29" spans="1:46">
      <c r="B29" s="60" t="s">
        <v>102</v>
      </c>
      <c r="C29" s="45"/>
      <c r="D29" s="63" t="s">
        <v>27</v>
      </c>
      <c r="E29" s="8" t="str">
        <f>IF(VLOOKUP($B29,'Super Vétérans BRUT'!$B$6:$E$30,4,FALSE)="","",(VLOOKUP($B29,'Super Vétérans BRUT'!$B$6:$E$30,4,FALSE)))</f>
        <v/>
      </c>
      <c r="F29" s="8" t="str">
        <f>IF(VLOOKUP($B29,'Super Vétérans NET'!$B$6:E$30,4,FALSE)="","",(VLOOKUP($B29,'Super Vétérans NET'!$B$6:$E$30,4,FALSE)))</f>
        <v/>
      </c>
      <c r="G29" s="76" t="str">
        <f t="shared" si="0"/>
        <v/>
      </c>
      <c r="H29" s="8" t="str">
        <f>IF(VLOOKUP($B29,'Super Vétérans BRUT'!$B$6:$F$30,5,FALSE)="","",(VLOOKUP($B29,'Super Vétérans BRUT'!$B$6:$F$30,5,FALSE)))</f>
        <v/>
      </c>
      <c r="I29" s="8" t="str">
        <f>IF(VLOOKUP($B29,'Super Vétérans NET'!$B$6:$F$30,5,FALSE)="","",(VLOOKUP($B29,'Super Vétérans NET'!$B$6:$F$30,5,FALSE)))</f>
        <v/>
      </c>
      <c r="J29" s="76" t="str">
        <f t="shared" si="1"/>
        <v/>
      </c>
      <c r="K29" s="8" t="str">
        <f>IF(VLOOKUP($B29,'Super Vétérans BRUT'!$B$6:$G$30,6,FALSE)="","",(VLOOKUP($B29,'Super Vétérans BRUT'!$B$6:$G$30,6,FALSE)))</f>
        <v/>
      </c>
      <c r="L29" s="8" t="str">
        <f>IF(VLOOKUP($B29,'Super Vétérans NET'!$B$6:$G$30,6,FALSE)="","",(VLOOKUP($B29,'Super Vétérans NET'!$B$6:$G$30,6,FALSE)))</f>
        <v/>
      </c>
      <c r="M29" s="76" t="str">
        <f t="shared" si="2"/>
        <v/>
      </c>
      <c r="N29" s="8" t="str">
        <f>IF(VLOOKUP($B29,'Super Vétérans BRUT'!$B$6:$H$30,7,FALSE)="","",(VLOOKUP($B29,'Super Vétérans BRUT'!$B$6:$H$30,7,FALSE)))</f>
        <v/>
      </c>
      <c r="O29" s="8" t="str">
        <f>IF(VLOOKUP($B29,'Super Vétérans NET'!$B$6:$H$30,7,FALSE)="","",(VLOOKUP($B29,'Super Vétérans NET'!$B$6:$H$30,7,FALSE)))</f>
        <v/>
      </c>
      <c r="P29" s="76" t="str">
        <f t="shared" si="3"/>
        <v/>
      </c>
      <c r="Q29" s="8" t="str">
        <f>IF(VLOOKUP($B29,'Super Vétérans BRUT'!$B$6:$J$30,8,FALSE)="","",(VLOOKUP($B29,'Super Vétérans BRUT'!$B$6:$J$30,8,FALSE)))</f>
        <v/>
      </c>
      <c r="R29" s="8" t="str">
        <f>IF(VLOOKUP($B29,'Super Vétérans NET'!$B$6:$I$30,8,FALSE)="","",(VLOOKUP($B29,'Super Vétérans NET'!$B$6:$I$30,8,FALSE)))</f>
        <v/>
      </c>
      <c r="S29" s="76" t="str">
        <f t="shared" si="4"/>
        <v/>
      </c>
      <c r="T29" s="8" t="str">
        <f>IF(VLOOKUP($B29,'Super Vétérans BRUT'!$B$6:$J$30,9,FALSE)="","",(VLOOKUP($B29,'Super Vétérans BRUT'!$B$6:$J$30,9,FALSE)))</f>
        <v/>
      </c>
      <c r="U29" s="8" t="str">
        <f>IF(VLOOKUP($B29,'Super Vétérans NET'!$B$6:$J$30,9,FALSE)="","",(VLOOKUP($B29,'Super Vétérans NET'!$B$6:$J$30,9,FALSE)))</f>
        <v/>
      </c>
      <c r="V29" s="76" t="str">
        <f t="shared" si="5"/>
        <v/>
      </c>
      <c r="W29" s="8" t="str">
        <f>IF(VLOOKUP($B29,'Super Vétérans BRUT'!$B$6:$M$30,10,FALSE)="","",(VLOOKUP($B29,'Super Vétérans BRUT'!$B$6:$M$30,10,FALSE)))</f>
        <v/>
      </c>
      <c r="X29" s="8" t="str">
        <f>IF(VLOOKUP($B29,'Super Vétérans NET'!$B$6:$K$30,10,FALSE)="","",(VLOOKUP($B29,'Super Vétérans NET'!$B$6:$K$30,10,FALSE)))</f>
        <v/>
      </c>
      <c r="Y29" s="76" t="str">
        <f t="shared" si="6"/>
        <v/>
      </c>
      <c r="Z29" s="8" t="str">
        <f>IF(VLOOKUP($B29,'Super Vétérans BRUT'!$B$6:$L$30,11,FALSE)="","",(VLOOKUP($B29,'Super Vétérans BRUT'!$B$6:$L$30,11,FALSE)))</f>
        <v/>
      </c>
      <c r="AA29" s="8" t="str">
        <f>IF(VLOOKUP($B29,'Super Vétérans NET'!$B$6:$L$30,11,FALSE)="","",(VLOOKUP($B29,'Super Vétérans NET'!$B$6:$L$30,11,FALSE)))</f>
        <v/>
      </c>
      <c r="AB29" s="76" t="str">
        <f t="shared" si="7"/>
        <v/>
      </c>
      <c r="AC29" s="8" t="str">
        <f>IF(VLOOKUP($B29,'Super Vétérans BRUT'!$B$6:$M$30,12,FALSE)="","",(VLOOKUP($B29,'Super Vétérans BRUT'!$B$6:$M$30,12,FALSE)))</f>
        <v/>
      </c>
      <c r="AD29" s="8" t="str">
        <f>IF(VLOOKUP($B29,'Super Vétérans NET'!$B$6:$M$30,12,FALSE)="","",(VLOOKUP($B29,'Super Vétérans NET'!$B$6:$M$30,12,FALSE)))</f>
        <v/>
      </c>
      <c r="AE29" s="76" t="str">
        <f t="shared" si="8"/>
        <v/>
      </c>
      <c r="AF29" s="8" t="str">
        <f>IF(VLOOKUP($B29,'Super Vétérans BRUT'!$B$6:$N$30,13,FALSE)="","",(VLOOKUP($B29,'Super Vétérans BRUT'!$B$6:$N$30,13,FALSE)))</f>
        <v/>
      </c>
      <c r="AG29" s="8" t="str">
        <f>IF(VLOOKUP($B29,'Super Vétérans NET'!$B$6:$N$30,13,FALSE)="","",(VLOOKUP($B29,'Super Vétérans NET'!$B$6:$N$30,13,FALSE)))</f>
        <v/>
      </c>
      <c r="AH29" s="76" t="str">
        <f t="shared" si="9"/>
        <v/>
      </c>
      <c r="AI29" s="76">
        <f t="shared" si="10"/>
        <v>0</v>
      </c>
      <c r="AJ29" s="24">
        <f t="shared" si="11"/>
        <v>0</v>
      </c>
      <c r="AK29" s="24">
        <f>IF(AJ29&lt;8,0,+SMALL(($G29,$J29,$M29,$P29,$S29,$V29,$Y29,$AB29,$AE29,$AH29),1))</f>
        <v>0</v>
      </c>
      <c r="AL29" s="24">
        <f>IF(AJ29&lt;9,0,+SMALL(($G29,$J29,$M29,$P29,$S29,$V29,$Y29,$AB29,$AE29,$AH29),2))</f>
        <v>0</v>
      </c>
      <c r="AM29" s="24">
        <f>IF(AJ29&lt;10,0,+SMALL(($G29,$J29,$M29,$P29,$S29,$V29,$Y29,$AB29,$AE29,$AH29),3))</f>
        <v>0</v>
      </c>
      <c r="AN29" s="24">
        <f t="shared" si="12"/>
        <v>0</v>
      </c>
      <c r="AO29" s="24">
        <f t="shared" si="13"/>
        <v>20</v>
      </c>
      <c r="AQ29" s="26"/>
      <c r="AR29" s="26"/>
      <c r="AS29" s="26"/>
      <c r="AT29" s="15"/>
    </row>
    <row r="30" spans="1:46" s="12" customFormat="1">
      <c r="A30" s="4"/>
      <c r="B30" s="60" t="s">
        <v>289</v>
      </c>
      <c r="C30" s="45"/>
      <c r="D30" s="163" t="s">
        <v>287</v>
      </c>
      <c r="E30" s="8" t="str">
        <f>IF(VLOOKUP($B30,'Super Vétérans BRUT'!$B$6:$E$30,4,FALSE)="","",(VLOOKUP($B30,'Super Vétérans BRUT'!$B$6:$E$30,4,FALSE)))</f>
        <v/>
      </c>
      <c r="F30" s="8" t="str">
        <f>IF(VLOOKUP($B30,'Super Vétérans NET'!$B$6:E$30,4,FALSE)="","",(VLOOKUP($B30,'Super Vétérans NET'!$B$6:$E$30,4,FALSE)))</f>
        <v/>
      </c>
      <c r="G30" s="76" t="str">
        <f t="shared" si="0"/>
        <v/>
      </c>
      <c r="H30" s="8" t="str">
        <f>IF(VLOOKUP($B30,'Super Vétérans BRUT'!$B$6:$F$30,5,FALSE)="","",(VLOOKUP($B30,'Super Vétérans BRUT'!$B$6:$F$30,5,FALSE)))</f>
        <v/>
      </c>
      <c r="I30" s="8" t="str">
        <f>IF(VLOOKUP($B30,'Super Vétérans NET'!$B$6:$F$30,5,FALSE)="","",(VLOOKUP($B30,'Super Vétérans NET'!$B$6:$F$30,5,FALSE)))</f>
        <v/>
      </c>
      <c r="J30" s="76" t="str">
        <f t="shared" si="1"/>
        <v/>
      </c>
      <c r="K30" s="8" t="str">
        <f>IF(VLOOKUP($B30,'Super Vétérans BRUT'!$B$6:$G$30,6,FALSE)="","",(VLOOKUP($B30,'Super Vétérans BRUT'!$B$6:$G$30,6,FALSE)))</f>
        <v/>
      </c>
      <c r="L30" s="8" t="str">
        <f>IF(VLOOKUP($B30,'Super Vétérans NET'!$B$6:$G$30,6,FALSE)="","",(VLOOKUP($B30,'Super Vétérans NET'!$B$6:$G$30,6,FALSE)))</f>
        <v/>
      </c>
      <c r="M30" s="76" t="str">
        <f t="shared" si="2"/>
        <v/>
      </c>
      <c r="N30" s="8" t="str">
        <f>IF(VLOOKUP($B30,'Super Vétérans BRUT'!$B$6:$H$30,7,FALSE)="","",(VLOOKUP($B30,'Super Vétérans BRUT'!$B$6:$H$30,7,FALSE)))</f>
        <v/>
      </c>
      <c r="O30" s="8" t="str">
        <f>IF(VLOOKUP($B30,'Super Vétérans NET'!$B$6:$H$30,7,FALSE)="","",(VLOOKUP($B30,'Super Vétérans NET'!$B$6:$H$30,7,FALSE)))</f>
        <v/>
      </c>
      <c r="P30" s="76" t="str">
        <f t="shared" si="3"/>
        <v/>
      </c>
      <c r="Q30" s="8" t="str">
        <f>IF(VLOOKUP($B30,'Super Vétérans BRUT'!$B$6:$J$30,8,FALSE)="","",(VLOOKUP($B30,'Super Vétérans BRUT'!$B$6:$J$30,8,FALSE)))</f>
        <v/>
      </c>
      <c r="R30" s="8" t="str">
        <f>IF(VLOOKUP($B30,'Super Vétérans NET'!$B$6:$I$30,8,FALSE)="","",(VLOOKUP($B30,'Super Vétérans NET'!$B$6:$I$30,8,FALSE)))</f>
        <v/>
      </c>
      <c r="S30" s="76" t="str">
        <f t="shared" si="4"/>
        <v/>
      </c>
      <c r="T30" s="8">
        <f>IF(VLOOKUP($B30,'Super Vétérans BRUT'!$B$6:$J$30,9,FALSE)="","",(VLOOKUP($B30,'Super Vétérans BRUT'!$B$6:$J$30,9,FALSE)))</f>
        <v>0</v>
      </c>
      <c r="U30" s="8">
        <f>IF(VLOOKUP($B30,'Super Vétérans NET'!$B$6:$J$30,9,FALSE)="","",(VLOOKUP($B30,'Super Vétérans NET'!$B$6:$J$30,9,FALSE)))</f>
        <v>0</v>
      </c>
      <c r="V30" s="76">
        <f t="shared" si="5"/>
        <v>0</v>
      </c>
      <c r="W30" s="8">
        <f>IF(VLOOKUP($B30,'Super Vétérans BRUT'!$B$6:$M$30,10,FALSE)="","",(VLOOKUP($B30,'Super Vétérans BRUT'!$B$6:$M$30,10,FALSE)))</f>
        <v>0</v>
      </c>
      <c r="X30" s="8">
        <f>IF(VLOOKUP($B30,'Super Vétérans NET'!$B$6:$K$30,10,FALSE)="","",(VLOOKUP($B30,'Super Vétérans NET'!$B$6:$K$30,10,FALSE)))</f>
        <v>0</v>
      </c>
      <c r="Y30" s="76">
        <f t="shared" si="6"/>
        <v>0</v>
      </c>
      <c r="Z30" s="8" t="str">
        <f>IF(VLOOKUP($B30,'Super Vétérans BRUT'!$B$6:$L$30,11,FALSE)="","",(VLOOKUP($B30,'Super Vétérans BRUT'!$B$6:$L$30,11,FALSE)))</f>
        <v/>
      </c>
      <c r="AA30" s="8" t="str">
        <f>IF(VLOOKUP($B30,'Super Vétérans NET'!$B$6:$L$30,11,FALSE)="","",(VLOOKUP($B30,'Super Vétérans NET'!$B$6:$L$30,11,FALSE)))</f>
        <v/>
      </c>
      <c r="AB30" s="76" t="str">
        <f t="shared" si="7"/>
        <v/>
      </c>
      <c r="AC30" s="8" t="str">
        <f>IF(VLOOKUP($B30,'Super Vétérans BRUT'!$B$6:$M$30,12,FALSE)="","",(VLOOKUP($B30,'Super Vétérans BRUT'!$B$6:$M$30,12,FALSE)))</f>
        <v/>
      </c>
      <c r="AD30" s="8" t="str">
        <f>IF(VLOOKUP($B30,'Super Vétérans NET'!$B$6:$M$30,12,FALSE)="","",(VLOOKUP($B30,'Super Vétérans NET'!$B$6:$M$30,12,FALSE)))</f>
        <v/>
      </c>
      <c r="AE30" s="76" t="str">
        <f t="shared" si="8"/>
        <v/>
      </c>
      <c r="AF30" s="8" t="str">
        <f>IF(VLOOKUP($B30,'Super Vétérans BRUT'!$B$6:$N$30,13,FALSE)="","",(VLOOKUP($B30,'Super Vétérans BRUT'!$B$6:$N$30,13,FALSE)))</f>
        <v/>
      </c>
      <c r="AG30" s="8" t="str">
        <f>IF(VLOOKUP($B30,'Super Vétérans NET'!$B$6:$N$30,13,FALSE)="","",(VLOOKUP($B30,'Super Vétérans NET'!$B$6:$N$30,13,FALSE)))</f>
        <v/>
      </c>
      <c r="AH30" s="76" t="str">
        <f t="shared" si="9"/>
        <v/>
      </c>
      <c r="AI30" s="76">
        <f t="shared" si="10"/>
        <v>0</v>
      </c>
      <c r="AJ30" s="24">
        <f t="shared" si="11"/>
        <v>2</v>
      </c>
      <c r="AK30" s="24">
        <f>IF(AJ30&lt;8,0,+SMALL(($G30,$J30,$M30,$P30,$S30,$V30,$Y30,$AB30,$AE30,$AH30),1))</f>
        <v>0</v>
      </c>
      <c r="AL30" s="24">
        <f>IF(AJ30&lt;9,0,+SMALL(($G30,$J30,$M30,$P30,$S30,$V30,$Y30,$AB30,$AE30,$AH30),2))</f>
        <v>0</v>
      </c>
      <c r="AM30" s="24">
        <f>IF(AJ30&lt;10,0,+SMALL(($G30,$J30,$M30,$P30,$S30,$V30,$Y30,$AB30,$AE30,$AH30),3))</f>
        <v>0</v>
      </c>
      <c r="AN30" s="24">
        <f t="shared" si="12"/>
        <v>0</v>
      </c>
      <c r="AO30" s="24">
        <f t="shared" si="13"/>
        <v>20</v>
      </c>
      <c r="AQ30" s="26"/>
      <c r="AR30" s="26"/>
      <c r="AS30" s="26"/>
      <c r="AT30" s="15"/>
    </row>
    <row r="31" spans="1:46">
      <c r="B31" s="1"/>
      <c r="C31" s="13"/>
      <c r="AQ31" s="26"/>
      <c r="AR31" s="26"/>
      <c r="AS31" s="26"/>
      <c r="AT31" s="15"/>
    </row>
    <row r="32" spans="1:46">
      <c r="B32" s="13"/>
      <c r="AQ32" s="26"/>
      <c r="AR32" s="26"/>
      <c r="AS32" s="26"/>
      <c r="AT32" s="15"/>
    </row>
    <row r="33" spans="2:46">
      <c r="B33" s="2"/>
      <c r="D33" s="2"/>
      <c r="AQ33" s="15"/>
      <c r="AR33" s="15"/>
      <c r="AS33" s="15"/>
      <c r="AT33" s="15"/>
    </row>
    <row r="34" spans="2:46">
      <c r="AO34" s="17"/>
      <c r="AQ34" s="15"/>
      <c r="AR34" s="15"/>
      <c r="AS34" s="15"/>
      <c r="AT34" s="15"/>
    </row>
    <row r="35" spans="2:46">
      <c r="AQ35" s="15"/>
      <c r="AR35" s="15"/>
      <c r="AS35" s="15"/>
      <c r="AT35" s="15"/>
    </row>
    <row r="36" spans="2:46">
      <c r="E36" s="30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Q36" s="15"/>
      <c r="AR36" s="15"/>
      <c r="AS36" s="15"/>
      <c r="AT36" s="15"/>
    </row>
    <row r="37" spans="2:46">
      <c r="J37" s="37"/>
      <c r="AQ37" s="15"/>
      <c r="AR37" s="15"/>
      <c r="AS37" s="15"/>
      <c r="AT37" s="15"/>
    </row>
    <row r="38" spans="2:46">
      <c r="E38" s="30"/>
      <c r="AI38" s="17"/>
      <c r="AQ38" s="15"/>
      <c r="AR38" s="15"/>
      <c r="AS38" s="15"/>
      <c r="AT38" s="15"/>
    </row>
    <row r="39" spans="2:46">
      <c r="AQ39" s="15"/>
      <c r="AR39" s="15"/>
      <c r="AS39" s="15"/>
      <c r="AT39" s="15"/>
    </row>
    <row r="40" spans="2:46">
      <c r="AQ40" s="15"/>
      <c r="AR40" s="15"/>
      <c r="AS40" s="15"/>
      <c r="AT40" s="15"/>
    </row>
    <row r="41" spans="2:46">
      <c r="AQ41" s="15"/>
      <c r="AR41" s="15"/>
      <c r="AS41" s="15"/>
      <c r="AT41" s="15"/>
    </row>
    <row r="51" spans="1:42" s="7" customFormat="1">
      <c r="A51" s="4"/>
      <c r="B51" s="4"/>
      <c r="C51" s="5"/>
      <c r="D51" s="4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2"/>
      <c r="AK51" s="12"/>
      <c r="AL51" s="12"/>
      <c r="AM51" s="12"/>
      <c r="AN51" s="12"/>
      <c r="AO51" s="12"/>
      <c r="AP51" s="12"/>
    </row>
  </sheetData>
  <sortState ref="B6:AO30">
    <sortCondition ref="AO6:AO30"/>
  </sortState>
  <mergeCells count="22">
    <mergeCell ref="AK2:AO2"/>
    <mergeCell ref="AL4:AL5"/>
    <mergeCell ref="AM4:AM5"/>
    <mergeCell ref="AN4:AN5"/>
    <mergeCell ref="AO4:AO5"/>
    <mergeCell ref="AC4:AE4"/>
    <mergeCell ref="AF4:AH4"/>
    <mergeCell ref="AI4:AI5"/>
    <mergeCell ref="AJ4:AJ5"/>
    <mergeCell ref="AK4:AK5"/>
    <mergeCell ref="N4:P4"/>
    <mergeCell ref="Q4:S4"/>
    <mergeCell ref="T4:V4"/>
    <mergeCell ref="W4:Y4"/>
    <mergeCell ref="Z4:AB4"/>
    <mergeCell ref="B2:C2"/>
    <mergeCell ref="E4:G4"/>
    <mergeCell ref="H4:J4"/>
    <mergeCell ref="K4:M4"/>
    <mergeCell ref="B4:B5"/>
    <mergeCell ref="C4:C5"/>
    <mergeCell ref="D4:D5"/>
  </mergeCells>
  <conditionalFormatting sqref="AO6:AO30">
    <cfRule type="cellIs" dxfId="15" priority="5" operator="equal">
      <formula>3</formula>
    </cfRule>
    <cfRule type="cellIs" dxfId="14" priority="6" operator="equal">
      <formula>2</formula>
    </cfRule>
    <cfRule type="cellIs" dxfId="13" priority="7" operator="equal">
      <formula>1</formula>
    </cfRule>
    <cfRule type="cellIs" dxfId="12" priority="8" operator="between">
      <formula>1</formula>
      <formula>3</formula>
    </cfRule>
  </conditionalFormatting>
  <pageMargins left="0" right="0" top="0" bottom="0" header="0" footer="0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Feuil2</vt:lpstr>
      <vt:lpstr>PALMARES 2022</vt:lpstr>
      <vt:lpstr>Messieurs Brut+Net</vt:lpstr>
      <vt:lpstr>Messieurs BRUT</vt:lpstr>
      <vt:lpstr>Messieurs NET</vt:lpstr>
      <vt:lpstr>Dames Brut+ Net</vt:lpstr>
      <vt:lpstr>Dames BRUT</vt:lpstr>
      <vt:lpstr>Dames NET</vt:lpstr>
      <vt:lpstr>Super Vétérans Brut + Net</vt:lpstr>
      <vt:lpstr>Super Vétérans BRUT</vt:lpstr>
      <vt:lpstr>Super Vétérans NET</vt:lpstr>
      <vt:lpstr>PAR EQUIPE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2022-11-17T20:52:00Z</dcterms:modified>
</cp:coreProperties>
</file>